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01" activeTab="0"/>
  </bookViews>
  <sheets>
    <sheet name="Poc. strana" sheetId="1" r:id="rId1"/>
    <sheet name="Sadrzaj_Dinamika" sheetId="2" r:id="rId2"/>
    <sheet name="2.1 Osnovni teh. pod. ТE" sheetId="3" r:id="rId3"/>
    <sheet name="2.2 Ostvareno-proizvodnja-TE" sheetId="4" r:id="rId4"/>
    <sheet name="2.3 Neraspolozivost-ТЕ" sheetId="5" r:id="rId5"/>
  </sheets>
  <definedNames>
    <definedName name="_xlnm.Print_Area" localSheetId="2">'2.1 Osnovni teh. pod. ТE'!$A$1:$K$43</definedName>
    <definedName name="_xlnm.Print_Area" localSheetId="3">'2.2 Ostvareno-proizvodnja-TE'!$A$1:$Q$146</definedName>
    <definedName name="_xlnm.Print_Area" localSheetId="4">'2.3 Neraspolozivost-ТЕ'!$A$1:$Q$111</definedName>
    <definedName name="_xlnm.Print_Area" localSheetId="0">'Poc. strana'!$A$1:$L$49</definedName>
    <definedName name="_xlnm.Print_Area" localSheetId="1">'Sadrzaj_Dinamika'!$A$1:$F$14</definedName>
    <definedName name="_xlnm.Print_Titles" localSheetId="3">'2.2 Ostvareno-proizvodnja-TE'!$5:$8</definedName>
    <definedName name="_xlnm.Print_Titles" localSheetId="4">'2.3 Neraspolozivost-ТЕ'!$5:$8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<sst xmlns="http://schemas.openxmlformats.org/spreadsheetml/2006/main" count="719" uniqueCount="153">
  <si>
    <t>Редни број</t>
  </si>
  <si>
    <t>I</t>
  </si>
  <si>
    <t>II</t>
  </si>
  <si>
    <t>III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</si>
  <si>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</si>
  <si>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</si>
  <si>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</si>
  <si>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</si>
  <si>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>Опис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</si>
  <si>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</si>
  <si>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</si>
  <si>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</si>
  <si>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</si>
  <si>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</si>
  <si>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</si>
  <si>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</si>
  <si>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Седиште и адреса:</t>
  </si>
  <si>
    <t>%</t>
  </si>
  <si>
    <t>MW</t>
  </si>
  <si>
    <t>Електрана:</t>
  </si>
  <si>
    <t>Јединица</t>
  </si>
  <si>
    <t>Електрана</t>
  </si>
  <si>
    <t>Место:</t>
  </si>
  <si>
    <t>Агрегат</t>
  </si>
  <si>
    <t>Укупан број/ознака агрегата</t>
  </si>
  <si>
    <t>Сопствена потрошња</t>
  </si>
  <si>
    <t>Основно гориво</t>
  </si>
  <si>
    <t>Емисија честица</t>
  </si>
  <si>
    <t>Помоћно гориво</t>
  </si>
  <si>
    <t>Година пуштања у погон</t>
  </si>
  <si>
    <t>Година ревитализације</t>
  </si>
  <si>
    <t>А1</t>
  </si>
  <si>
    <t>А2</t>
  </si>
  <si>
    <t>МW</t>
  </si>
  <si>
    <t>kg/MWh</t>
  </si>
  <si>
    <t>A1</t>
  </si>
  <si>
    <t>A2</t>
  </si>
  <si>
    <t>Номинални фактор снаге</t>
  </si>
  <si>
    <t>GWh</t>
  </si>
  <si>
    <t>t</t>
  </si>
  <si>
    <t>kJ/kWh</t>
  </si>
  <si>
    <t>h</t>
  </si>
  <si>
    <t>Емисија CO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</si>
  <si>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</si>
  <si>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</si>
  <si>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</si>
  <si>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</si>
  <si>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</si>
  <si>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</si>
  <si>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</si>
  <si>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</si>
  <si>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</si>
  <si>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Агрегат:</t>
  </si>
  <si>
    <t>Технички минимум на генератору</t>
  </si>
  <si>
    <t>Технички минимум на прагу преноса</t>
  </si>
  <si>
    <t>Топлотна моћ основног горива</t>
  </si>
  <si>
    <t>Укупно</t>
  </si>
  <si>
    <t>Могућност учешћа у секундарној регулацији</t>
  </si>
  <si>
    <t>да/не</t>
  </si>
  <si>
    <t>А3</t>
  </si>
  <si>
    <t>А4</t>
  </si>
  <si>
    <t>А5</t>
  </si>
  <si>
    <t>А6</t>
  </si>
  <si>
    <t>Месец</t>
  </si>
  <si>
    <t>Трајање планираних застоја</t>
  </si>
  <si>
    <t>-</t>
  </si>
  <si>
    <r>
      <t>kJ/kg,m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...</t>
    </r>
  </si>
  <si>
    <r>
      <t>Емисија CO</t>
    </r>
    <r>
      <rPr>
        <vertAlign val="subscript"/>
        <sz val="10"/>
        <color indexed="18"/>
        <rFont val="Arial Narrow"/>
        <family val="2"/>
      </rPr>
      <t>2</t>
    </r>
  </si>
  <si>
    <r>
      <t>mg/m</t>
    </r>
    <r>
      <rPr>
        <vertAlign val="superscript"/>
        <sz val="10"/>
        <color indexed="18"/>
        <rFont val="Arial Narrow"/>
        <family val="2"/>
      </rPr>
      <t>3 *</t>
    </r>
  </si>
  <si>
    <r>
      <t>10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 GJ</t>
    </r>
  </si>
  <si>
    <t>Производња електричне енергије на генератору</t>
  </si>
  <si>
    <t>Агенција за енергетику Републике Србије</t>
  </si>
  <si>
    <t>Датум обраде:</t>
  </si>
  <si>
    <t>Година т:</t>
  </si>
  <si>
    <t>Трајање принудних застоја</t>
  </si>
  <si>
    <t>9.1</t>
  </si>
  <si>
    <t>9.2</t>
  </si>
  <si>
    <t>год</t>
  </si>
  <si>
    <t>Производња реактивне енергије</t>
  </si>
  <si>
    <r>
      <t>Емисија NO</t>
    </r>
    <r>
      <rPr>
        <vertAlign val="subscript"/>
        <sz val="10"/>
        <color indexed="18"/>
        <rFont val="Arial Narrow"/>
        <family val="2"/>
      </rPr>
      <t>x</t>
    </r>
    <r>
      <rPr>
        <sz val="10"/>
        <color indexed="18"/>
        <rFont val="Arial Narrow"/>
        <family val="2"/>
      </rPr>
      <t xml:space="preserve"> (NO</t>
    </r>
    <r>
      <rPr>
        <vertAlign val="subscript"/>
        <sz val="10"/>
        <color indexed="18"/>
        <rFont val="Arial Narrow"/>
        <family val="2"/>
      </rPr>
      <t>2</t>
    </r>
    <r>
      <rPr>
        <sz val="10"/>
        <color indexed="18"/>
        <rFont val="Arial Narrow"/>
        <family val="2"/>
      </rPr>
      <t>)</t>
    </r>
  </si>
  <si>
    <r>
      <t>Емисија SO</t>
    </r>
    <r>
      <rPr>
        <vertAlign val="subscript"/>
        <sz val="10"/>
        <color indexed="18"/>
        <rFont val="Arial Narrow"/>
        <family val="2"/>
      </rPr>
      <t>2</t>
    </r>
  </si>
  <si>
    <t>Mvar</t>
  </si>
  <si>
    <t>Степен искоришћења агрегата на излазу из генератора</t>
  </si>
  <si>
    <t>9.3</t>
  </si>
  <si>
    <t>Mvarh</t>
  </si>
  <si>
    <t>Редни 
број</t>
  </si>
  <si>
    <t>Макс/Мин</t>
  </si>
  <si>
    <t>Максимална реактивна снага - индуктивно</t>
  </si>
  <si>
    <t>Максимална реактивна снага - капацитивно</t>
  </si>
  <si>
    <t xml:space="preserve">Степен искоришћења агрегата на прагу преноса </t>
  </si>
  <si>
    <t>МWhт</t>
  </si>
  <si>
    <t>*</t>
  </si>
  <si>
    <t>Утрошена количина топлоте</t>
  </si>
  <si>
    <t>Утрошена количина основног горива</t>
  </si>
  <si>
    <t>A5</t>
  </si>
  <si>
    <t>A6</t>
  </si>
  <si>
    <t>Стопа принудних застоја</t>
  </si>
  <si>
    <t>Остварена нето снага</t>
  </si>
  <si>
    <t>Коефицијент производње</t>
  </si>
  <si>
    <t>Регулациони минимум агрегата</t>
  </si>
  <si>
    <t>Регулациони максимум агрегата</t>
  </si>
  <si>
    <t xml:space="preserve"> - примарна регулација</t>
  </si>
  <si>
    <t xml:space="preserve"> - секундарна регулација</t>
  </si>
  <si>
    <t xml:space="preserve"> - терцијарна регулација</t>
  </si>
  <si>
    <t>Еквивалентна стопа принудних застоја</t>
  </si>
  <si>
    <t>Број принудних застоја</t>
  </si>
  <si>
    <t>Број принудних застоја краћих од 24h</t>
  </si>
  <si>
    <t xml:space="preserve"> -</t>
  </si>
  <si>
    <t>A3</t>
  </si>
  <si>
    <t>A4</t>
  </si>
  <si>
    <t>Утрошена количина помоћног горива</t>
  </si>
  <si>
    <t>Трајање хладне резерве</t>
  </si>
  <si>
    <t>Укупно (1+2+3+4)</t>
  </si>
  <si>
    <t>Производња топлотне енергије*</t>
  </si>
  <si>
    <t>Испоручено електричне енергије у мрежу</t>
  </si>
  <si>
    <t>MWh</t>
  </si>
  <si>
    <t>Табела: ET-1-2.1 ОСНОВНИ ТЕХНИЧКИ ПОДАЦИ ТЕРМОЕЛЕКТРАНЕ</t>
  </si>
  <si>
    <t>Максимална снага на прагу преноса</t>
  </si>
  <si>
    <t>Минимална снага на прагу преноса</t>
  </si>
  <si>
    <t>Специфична потрошња топлоте при номиналној снази</t>
  </si>
  <si>
    <t>kJ/kg</t>
  </si>
  <si>
    <t>Просечна топлотна моћ преузетог основног горива</t>
  </si>
  <si>
    <t>Трајање рада на мрежи</t>
  </si>
  <si>
    <t xml:space="preserve">За сваку електрану податке унети у посебан фајл. </t>
  </si>
  <si>
    <t>Тражени подаци се уносе у ћелије обојене жутом бојом.</t>
  </si>
  <si>
    <t>Назив електране:</t>
  </si>
  <si>
    <t>ПРЕГЛЕД ТАБЕЛА ЗА ДОСТАВЉАЊЕ ИНФОРМАЦИЈА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</si>
  <si>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</si>
  <si>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</si>
  <si>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</si>
  <si>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</si>
  <si>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ОСНОВНИ ТЕХНИЧКИ ПОДАЦИ ТЕРМОЕЛЕКТРАНЕ</t>
  </si>
  <si>
    <t>ЕТ-1-2.1</t>
  </si>
  <si>
    <t>ЕТ-1-2.3</t>
  </si>
  <si>
    <t>ОСТВАРЕНА ПРОИЗВОДЊА ТЕРМОЕЛЕКТРАНЕ</t>
  </si>
  <si>
    <t>НЕРАСПОЛОЖИВОСТ ТЕРМОЕЛЕКТРАНЕ</t>
  </si>
  <si>
    <t>Прикупљање података - производња електричне енергије у термоелектранама - техничко-енергетски подаци</t>
  </si>
  <si>
    <t>Година-период извештавања (т):</t>
  </si>
  <si>
    <t>Инсталисана (номинална) снага на генератору</t>
  </si>
  <si>
    <t xml:space="preserve">  * суви гас, нормални услови, референтни кисеоник</t>
  </si>
  <si>
    <t>Преузето електричне енергије из мреже за сопствену потрошњу</t>
  </si>
  <si>
    <t>Максимални месечни капацитет резервисан за потребе пружања системских услуга</t>
  </si>
  <si>
    <t>31. јануар за претходну годину</t>
  </si>
  <si>
    <t>Инсталисана (номинална) снага на прагу преноса</t>
  </si>
  <si>
    <t>Табела: ET-1-2.2 ОСТВАРЕНА ПРОИЗВОДЊА ТЕРМОЕЛЕКТРАНЕ</t>
  </si>
  <si>
    <t>Табела: ET-1-2.3 НЕРАСПОЛОЖИВОСТ ТЕРМОЕЛЕКТРАНЕ</t>
  </si>
  <si>
    <t>ЕТ-1-2.2</t>
  </si>
  <si>
    <t>Произведено електричне енергије са сопствену потрошњу</t>
  </si>
  <si>
    <t>Напонски ниво мреже на који је електрана прикључена</t>
  </si>
  <si>
    <t>kV</t>
  </si>
  <si>
    <t>Делатност:</t>
  </si>
  <si>
    <t>ПРОИЗВОДЊА ЕЛЕКТРИЧНЕ ЕНЕРГИЈЕ УКУПНЕ ОДОБРЕНЕ СНАГЕ ПРИКЉУЧКА ПРЕКО 1 MW</t>
  </si>
  <si>
    <t>само за агрегате који имају и производњу топлотне енергије за грејање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</si>
</sst>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;[Red]#,##0"/>
    <numFmt numFmtId="173" formatCode="0_)"/>
    <numFmt numFmtId="174" formatCode="General_)"/>
    <numFmt numFmtId="175" formatCode="0.0%"/>
    <numFmt numFmtId="176" formatCode="0.0"/>
    <numFmt numFmtId="177" formatCode="[$-409]h:mm:ss\ AM/PM"/>
    <numFmt numFmtId="178" formatCode="[$-409]dddd\,\ mmmm\ dd\,\ yyyy"/>
    <numFmt numFmtId="179" formatCode="###\ ###\ ###\ 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"/>
    <numFmt numFmtId="186" formatCode="0E+00"/>
    <numFmt numFmtId="187" formatCode="0.0000"/>
    <numFmt numFmtId="188" formatCode="dd\.mm\.yyyy;@"/>
    <numFmt numFmtId="189" formatCode="#,##0.0000"/>
    <numFmt numFmtId="190" formatCode="#,##0.000"/>
    <numFmt numFmtId="191" formatCode="00000"/>
    <numFmt numFmtId="192" formatCode="0.0_);\(0.0\)"/>
    <numFmt numFmtId="193" formatCode="m/d/yy;@"/>
    <numFmt numFmtId="194" formatCode="mmm\-yyyy"/>
  </numFmts>
  <fonts count="50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6"/>
      <color indexed="18"/>
      <name val="Arial Narrow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vertAlign val="subscript"/>
      <sz val="10"/>
      <color indexed="18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00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73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2" fontId="3" fillId="0" borderId="0" xfId="0" applyNumberFormat="1" applyFont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/>
    </xf>
    <xf numFmtId="49" fontId="6" fillId="34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33" borderId="25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/>
    </xf>
    <xf numFmtId="0" fontId="6" fillId="33" borderId="12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6" fillId="34" borderId="17" xfId="0" applyFont="1" applyFill="1" applyBorder="1" applyAlignment="1">
      <alignment horizontal="right"/>
    </xf>
    <xf numFmtId="3" fontId="6" fillId="34" borderId="28" xfId="0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 horizontal="right"/>
    </xf>
    <xf numFmtId="3" fontId="6" fillId="34" borderId="29" xfId="0" applyNumberFormat="1" applyFont="1" applyFill="1" applyBorder="1" applyAlignment="1">
      <alignment horizontal="right"/>
    </xf>
    <xf numFmtId="0" fontId="6" fillId="33" borderId="22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right"/>
    </xf>
    <xf numFmtId="3" fontId="6" fillId="34" borderId="31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right"/>
    </xf>
    <xf numFmtId="3" fontId="6" fillId="34" borderId="32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176" fontId="11" fillId="34" borderId="23" xfId="0" applyNumberFormat="1" applyFont="1" applyFill="1" applyBorder="1" applyAlignment="1">
      <alignment horizontal="right"/>
    </xf>
    <xf numFmtId="176" fontId="11" fillId="34" borderId="30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33" borderId="21" xfId="0" applyFont="1" applyFill="1" applyBorder="1" applyAlignment="1" applyProtection="1">
      <alignment vertical="center"/>
      <protection/>
    </xf>
    <xf numFmtId="1" fontId="6" fillId="34" borderId="17" xfId="0" applyNumberFormat="1" applyFont="1" applyFill="1" applyBorder="1" applyAlignment="1">
      <alignment horizontal="right"/>
    </xf>
    <xf numFmtId="1" fontId="6" fillId="34" borderId="2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 applyProtection="1">
      <alignment vertical="center"/>
      <protection/>
    </xf>
    <xf numFmtId="0" fontId="6" fillId="0" borderId="36" xfId="0" applyFont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33" borderId="23" xfId="0" applyFont="1" applyFill="1" applyBorder="1" applyAlignment="1" applyProtection="1">
      <alignment horizontal="left" vertical="center" wrapText="1" indent="1"/>
      <protection/>
    </xf>
    <xf numFmtId="0" fontId="6" fillId="0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33" borderId="38" xfId="0" applyFont="1" applyFill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left" vertical="center" wrapText="1" indent="1"/>
      <protection/>
    </xf>
    <xf numFmtId="0" fontId="6" fillId="0" borderId="19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6" fillId="0" borderId="32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33" borderId="4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33" borderId="39" xfId="0" applyFont="1" applyFill="1" applyBorder="1" applyAlignment="1" applyProtection="1">
      <alignment horizontal="center" vertical="center"/>
      <protection/>
    </xf>
    <xf numFmtId="176" fontId="6" fillId="34" borderId="17" xfId="0" applyNumberFormat="1" applyFont="1" applyFill="1" applyBorder="1" applyAlignment="1">
      <alignment horizontal="right"/>
    </xf>
    <xf numFmtId="176" fontId="6" fillId="34" borderId="41" xfId="0" applyNumberFormat="1" applyFont="1" applyFill="1" applyBorder="1" applyAlignment="1">
      <alignment horizontal="right"/>
    </xf>
    <xf numFmtId="176" fontId="6" fillId="34" borderId="23" xfId="0" applyNumberFormat="1" applyFont="1" applyFill="1" applyBorder="1" applyAlignment="1">
      <alignment horizontal="right"/>
    </xf>
    <xf numFmtId="176" fontId="6" fillId="34" borderId="25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17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 applyProtection="1">
      <alignment horizontal="left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176" fontId="11" fillId="34" borderId="32" xfId="0" applyNumberFormat="1" applyFont="1" applyFill="1" applyBorder="1" applyAlignment="1">
      <alignment horizontal="right"/>
    </xf>
    <xf numFmtId="0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 horizontal="left" vertical="center"/>
    </xf>
    <xf numFmtId="0" fontId="6" fillId="0" borderId="19" xfId="0" applyFont="1" applyFill="1" applyBorder="1" applyAlignment="1" applyProtection="1">
      <alignment vertical="center"/>
      <protection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176" fontId="6" fillId="0" borderId="17" xfId="0" applyNumberFormat="1" applyFont="1" applyFill="1" applyBorder="1" applyAlignment="1">
      <alignment horizontal="right"/>
    </xf>
    <xf numFmtId="175" fontId="6" fillId="0" borderId="25" xfId="0" applyNumberFormat="1" applyFont="1" applyFill="1" applyBorder="1" applyAlignment="1">
      <alignment horizontal="right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left" vertical="center"/>
    </xf>
    <xf numFmtId="176" fontId="6" fillId="34" borderId="30" xfId="0" applyNumberFormat="1" applyFont="1" applyFill="1" applyBorder="1" applyAlignment="1">
      <alignment horizontal="right"/>
    </xf>
    <xf numFmtId="176" fontId="6" fillId="0" borderId="28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right"/>
    </xf>
    <xf numFmtId="0" fontId="6" fillId="34" borderId="19" xfId="0" applyFont="1" applyFill="1" applyBorder="1" applyAlignment="1" applyProtection="1">
      <alignment horizontal="right" vertical="center"/>
      <protection/>
    </xf>
    <xf numFmtId="0" fontId="6" fillId="33" borderId="17" xfId="0" applyFont="1" applyFill="1" applyBorder="1" applyAlignment="1" applyProtection="1">
      <alignment horizontal="right" vertical="center"/>
      <protection/>
    </xf>
    <xf numFmtId="175" fontId="6" fillId="0" borderId="32" xfId="0" applyNumberFormat="1" applyFont="1" applyFill="1" applyBorder="1" applyAlignment="1">
      <alignment horizontal="right"/>
    </xf>
    <xf numFmtId="176" fontId="6" fillId="0" borderId="28" xfId="0" applyNumberFormat="1" applyFont="1" applyFill="1" applyBorder="1" applyAlignment="1">
      <alignment/>
    </xf>
    <xf numFmtId="176" fontId="6" fillId="34" borderId="36" xfId="0" applyNumberFormat="1" applyFont="1" applyFill="1" applyBorder="1" applyAlignment="1">
      <alignment horizontal="right"/>
    </xf>
    <xf numFmtId="176" fontId="6" fillId="34" borderId="42" xfId="0" applyNumberFormat="1" applyFont="1" applyFill="1" applyBorder="1" applyAlignment="1">
      <alignment horizontal="right"/>
    </xf>
    <xf numFmtId="176" fontId="6" fillId="0" borderId="31" xfId="0" applyNumberFormat="1" applyFont="1" applyFill="1" applyBorder="1" applyAlignment="1">
      <alignment/>
    </xf>
    <xf numFmtId="176" fontId="6" fillId="34" borderId="19" xfId="0" applyNumberFormat="1" applyFont="1" applyFill="1" applyBorder="1" applyAlignment="1">
      <alignment horizontal="right"/>
    </xf>
    <xf numFmtId="176" fontId="6" fillId="34" borderId="27" xfId="0" applyNumberFormat="1" applyFont="1" applyFill="1" applyBorder="1" applyAlignment="1">
      <alignment horizontal="right"/>
    </xf>
    <xf numFmtId="176" fontId="6" fillId="0" borderId="29" xfId="0" applyNumberFormat="1" applyFont="1" applyFill="1" applyBorder="1" applyAlignment="1">
      <alignment/>
    </xf>
    <xf numFmtId="176" fontId="6" fillId="34" borderId="19" xfId="0" applyNumberFormat="1" applyFont="1" applyFill="1" applyBorder="1" applyAlignment="1" applyProtection="1">
      <alignment horizontal="right" vertical="center"/>
      <protection/>
    </xf>
    <xf numFmtId="176" fontId="6" fillId="34" borderId="25" xfId="0" applyNumberFormat="1" applyFont="1" applyFill="1" applyBorder="1" applyAlignment="1" applyProtection="1">
      <alignment horizontal="right" vertical="center"/>
      <protection/>
    </xf>
    <xf numFmtId="176" fontId="6" fillId="34" borderId="33" xfId="0" applyNumberFormat="1" applyFont="1" applyFill="1" applyBorder="1" applyAlignment="1">
      <alignment horizontal="right"/>
    </xf>
    <xf numFmtId="176" fontId="6" fillId="0" borderId="32" xfId="0" applyNumberFormat="1" applyFont="1" applyFill="1" applyBorder="1" applyAlignment="1">
      <alignment/>
    </xf>
    <xf numFmtId="176" fontId="6" fillId="0" borderId="31" xfId="0" applyNumberFormat="1" applyFont="1" applyFill="1" applyBorder="1" applyAlignment="1">
      <alignment horizontal="right"/>
    </xf>
    <xf numFmtId="176" fontId="6" fillId="0" borderId="32" xfId="0" applyNumberFormat="1" applyFont="1" applyFill="1" applyBorder="1" applyAlignment="1">
      <alignment horizontal="right"/>
    </xf>
    <xf numFmtId="176" fontId="6" fillId="34" borderId="23" xfId="0" applyNumberFormat="1" applyFont="1" applyFill="1" applyBorder="1" applyAlignment="1" applyProtection="1">
      <alignment horizontal="right" vertical="center"/>
      <protection/>
    </xf>
    <xf numFmtId="176" fontId="6" fillId="0" borderId="29" xfId="0" applyNumberFormat="1" applyFont="1" applyFill="1" applyBorder="1" applyAlignment="1">
      <alignment horizontal="right"/>
    </xf>
    <xf numFmtId="176" fontId="6" fillId="34" borderId="21" xfId="0" applyNumberFormat="1" applyFont="1" applyFill="1" applyBorder="1" applyAlignment="1" applyProtection="1">
      <alignment horizontal="right" vertical="center"/>
      <protection/>
    </xf>
    <xf numFmtId="176" fontId="6" fillId="34" borderId="21" xfId="0" applyNumberFormat="1" applyFont="1" applyFill="1" applyBorder="1" applyAlignment="1">
      <alignment horizontal="right"/>
    </xf>
    <xf numFmtId="176" fontId="6" fillId="34" borderId="43" xfId="0" applyNumberFormat="1" applyFont="1" applyFill="1" applyBorder="1" applyAlignment="1">
      <alignment horizontal="right"/>
    </xf>
    <xf numFmtId="176" fontId="6" fillId="0" borderId="44" xfId="0" applyNumberFormat="1" applyFont="1" applyFill="1" applyBorder="1" applyAlignment="1">
      <alignment horizontal="right"/>
    </xf>
    <xf numFmtId="176" fontId="6" fillId="34" borderId="13" xfId="0" applyNumberFormat="1" applyFont="1" applyFill="1" applyBorder="1" applyAlignment="1" applyProtection="1">
      <alignment horizontal="right" vertical="center"/>
      <protection/>
    </xf>
    <xf numFmtId="176" fontId="6" fillId="34" borderId="13" xfId="0" applyNumberFormat="1" applyFont="1" applyFill="1" applyBorder="1" applyAlignment="1">
      <alignment horizontal="right"/>
    </xf>
    <xf numFmtId="176" fontId="6" fillId="34" borderId="14" xfId="0" applyNumberFormat="1" applyFont="1" applyFill="1" applyBorder="1" applyAlignment="1">
      <alignment horizontal="right"/>
    </xf>
    <xf numFmtId="0" fontId="11" fillId="34" borderId="17" xfId="0" applyFont="1" applyFill="1" applyBorder="1" applyAlignment="1">
      <alignment horizontal="right"/>
    </xf>
    <xf numFmtId="0" fontId="11" fillId="34" borderId="41" xfId="0" applyFont="1" applyFill="1" applyBorder="1" applyAlignment="1">
      <alignment horizontal="right"/>
    </xf>
    <xf numFmtId="0" fontId="11" fillId="34" borderId="36" xfId="0" applyFont="1" applyFill="1" applyBorder="1" applyAlignment="1">
      <alignment horizontal="right"/>
    </xf>
    <xf numFmtId="0" fontId="11" fillId="34" borderId="42" xfId="0" applyFont="1" applyFill="1" applyBorder="1" applyAlignment="1">
      <alignment horizontal="right"/>
    </xf>
    <xf numFmtId="0" fontId="11" fillId="34" borderId="19" xfId="0" applyFont="1" applyFill="1" applyBorder="1" applyAlignment="1">
      <alignment horizontal="right"/>
    </xf>
    <xf numFmtId="0" fontId="11" fillId="34" borderId="27" xfId="0" applyFont="1" applyFill="1" applyBorder="1" applyAlignment="1">
      <alignment horizontal="right"/>
    </xf>
    <xf numFmtId="0" fontId="11" fillId="34" borderId="19" xfId="0" applyFont="1" applyFill="1" applyBorder="1" applyAlignment="1" applyProtection="1">
      <alignment horizontal="right" vertical="center"/>
      <protection/>
    </xf>
    <xf numFmtId="0" fontId="11" fillId="34" borderId="25" xfId="0" applyFont="1" applyFill="1" applyBorder="1" applyAlignment="1" applyProtection="1">
      <alignment horizontal="right" vertical="center"/>
      <protection/>
    </xf>
    <xf numFmtId="0" fontId="11" fillId="34" borderId="25" xfId="0" applyFont="1" applyFill="1" applyBorder="1" applyAlignment="1">
      <alignment horizontal="right"/>
    </xf>
    <xf numFmtId="0" fontId="11" fillId="34" borderId="33" xfId="0" applyFont="1" applyFill="1" applyBorder="1" applyAlignment="1">
      <alignment horizontal="right"/>
    </xf>
    <xf numFmtId="0" fontId="6" fillId="34" borderId="23" xfId="0" applyFont="1" applyFill="1" applyBorder="1" applyAlignment="1" applyProtection="1">
      <alignment horizontal="right" vertical="center"/>
      <protection/>
    </xf>
    <xf numFmtId="0" fontId="6" fillId="34" borderId="30" xfId="0" applyFont="1" applyFill="1" applyBorder="1" applyAlignment="1">
      <alignment horizontal="right"/>
    </xf>
    <xf numFmtId="0" fontId="6" fillId="34" borderId="13" xfId="0" applyFont="1" applyFill="1" applyBorder="1" applyAlignment="1" applyProtection="1">
      <alignment horizontal="right" vertical="center"/>
      <protection/>
    </xf>
    <xf numFmtId="0" fontId="6" fillId="34" borderId="13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11" fillId="34" borderId="21" xfId="0" applyFont="1" applyFill="1" applyBorder="1" applyAlignment="1" applyProtection="1">
      <alignment horizontal="right" vertical="center"/>
      <protection/>
    </xf>
    <xf numFmtId="0" fontId="11" fillId="34" borderId="21" xfId="0" applyFont="1" applyFill="1" applyBorder="1" applyAlignment="1">
      <alignment horizontal="right"/>
    </xf>
    <xf numFmtId="0" fontId="11" fillId="34" borderId="43" xfId="0" applyFont="1" applyFill="1" applyBorder="1" applyAlignment="1">
      <alignment horizontal="right"/>
    </xf>
    <xf numFmtId="176" fontId="6" fillId="33" borderId="31" xfId="0" applyNumberFormat="1" applyFont="1" applyFill="1" applyBorder="1" applyAlignment="1">
      <alignment horizontal="right"/>
    </xf>
    <xf numFmtId="176" fontId="6" fillId="33" borderId="32" xfId="0" applyNumberFormat="1" applyFont="1" applyFill="1" applyBorder="1" applyAlignment="1">
      <alignment horizontal="right"/>
    </xf>
    <xf numFmtId="175" fontId="6" fillId="0" borderId="28" xfId="0" applyNumberFormat="1" applyFont="1" applyFill="1" applyBorder="1" applyAlignment="1">
      <alignment horizontal="right"/>
    </xf>
    <xf numFmtId="175" fontId="6" fillId="0" borderId="17" xfId="0" applyNumberFormat="1" applyFont="1" applyFill="1" applyBorder="1" applyAlignment="1">
      <alignment horizontal="right"/>
    </xf>
    <xf numFmtId="176" fontId="6" fillId="34" borderId="36" xfId="0" applyNumberFormat="1" applyFont="1" applyFill="1" applyBorder="1" applyAlignment="1" applyProtection="1">
      <alignment horizontal="right" vertical="center"/>
      <protection/>
    </xf>
    <xf numFmtId="1" fontId="6" fillId="33" borderId="31" xfId="0" applyNumberFormat="1" applyFont="1" applyFill="1" applyBorder="1" applyAlignment="1">
      <alignment horizontal="right"/>
    </xf>
    <xf numFmtId="1" fontId="6" fillId="33" borderId="44" xfId="0" applyNumberFormat="1" applyFont="1" applyFill="1" applyBorder="1" applyAlignment="1">
      <alignment horizontal="right"/>
    </xf>
    <xf numFmtId="176" fontId="6" fillId="34" borderId="32" xfId="0" applyNumberFormat="1" applyFont="1" applyFill="1" applyBorder="1" applyAlignment="1">
      <alignment horizontal="right"/>
    </xf>
    <xf numFmtId="1" fontId="6" fillId="0" borderId="45" xfId="0" applyNumberFormat="1" applyFont="1" applyFill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4" fillId="0" borderId="45" xfId="0" applyNumberFormat="1" applyFont="1" applyFill="1" applyBorder="1" applyAlignment="1">
      <alignment/>
    </xf>
    <xf numFmtId="49" fontId="5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Alignment="1" applyProtection="1">
      <alignment horizontal="left"/>
      <protection locked="0"/>
    </xf>
    <xf numFmtId="0" fontId="11" fillId="34" borderId="15" xfId="0" applyFont="1" applyFill="1" applyBorder="1" applyAlignment="1">
      <alignment horizontal="left" vertical="center" wrapText="1"/>
    </xf>
    <xf numFmtId="0" fontId="11" fillId="0" borderId="0" xfId="57" applyFont="1" applyAlignment="1">
      <alignment horizontal="center" vertical="center" wrapText="1"/>
      <protection/>
    </xf>
    <xf numFmtId="0" fontId="11" fillId="0" borderId="0" xfId="57" applyFont="1" applyAlignment="1">
      <alignment horizontal="left" vertical="center" wrapText="1"/>
      <protection/>
    </xf>
    <xf numFmtId="0" fontId="11" fillId="0" borderId="0" xfId="57" applyFont="1" applyAlignment="1">
      <alignment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49" xfId="57" applyFont="1" applyBorder="1" applyAlignment="1">
      <alignment horizontal="left" vertical="center" wrapText="1"/>
      <protection/>
    </xf>
    <xf numFmtId="0" fontId="6" fillId="0" borderId="50" xfId="57" applyFont="1" applyBorder="1" applyAlignment="1">
      <alignment horizontal="left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29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51" xfId="57" applyFont="1" applyBorder="1" applyAlignment="1">
      <alignment horizontal="left" vertical="center" wrapText="1"/>
      <protection/>
    </xf>
    <xf numFmtId="0" fontId="6" fillId="0" borderId="52" xfId="57" applyFont="1" applyBorder="1" applyAlignment="1">
      <alignment horizontal="left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44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35" borderId="0" xfId="0" applyNumberFormat="1" applyFont="1" applyFill="1" applyBorder="1" applyAlignment="1">
      <alignment horizontal="left"/>
    </xf>
    <xf numFmtId="0" fontId="6" fillId="0" borderId="28" xfId="57" applyFont="1" applyBorder="1" applyAlignment="1">
      <alignment horizontal="center" vertical="center" wrapText="1"/>
      <protection/>
    </xf>
    <xf numFmtId="0" fontId="48" fillId="33" borderId="19" xfId="0" applyFont="1" applyFill="1" applyBorder="1" applyAlignment="1" applyProtection="1">
      <alignment vertical="center"/>
      <protection/>
    </xf>
    <xf numFmtId="176" fontId="6" fillId="0" borderId="53" xfId="0" applyNumberFormat="1" applyFont="1" applyFill="1" applyBorder="1" applyAlignment="1">
      <alignment/>
    </xf>
    <xf numFmtId="176" fontId="6" fillId="34" borderId="17" xfId="0" applyNumberFormat="1" applyFont="1" applyFill="1" applyBorder="1" applyAlignment="1" applyProtection="1">
      <alignment horizontal="right" vertical="center"/>
      <protection/>
    </xf>
    <xf numFmtId="176" fontId="6" fillId="0" borderId="53" xfId="0" applyNumberFormat="1" applyFont="1" applyFill="1" applyBorder="1" applyAlignment="1">
      <alignment horizontal="right"/>
    </xf>
    <xf numFmtId="0" fontId="11" fillId="34" borderId="17" xfId="0" applyFont="1" applyFill="1" applyBorder="1" applyAlignment="1" applyProtection="1">
      <alignment horizontal="right" vertical="center"/>
      <protection/>
    </xf>
    <xf numFmtId="0" fontId="6" fillId="33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right"/>
    </xf>
    <xf numFmtId="3" fontId="6" fillId="34" borderId="15" xfId="0" applyNumberFormat="1" applyFont="1" applyFill="1" applyBorder="1" applyAlignment="1">
      <alignment horizontal="right"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/>
    </xf>
    <xf numFmtId="0" fontId="6" fillId="33" borderId="5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right"/>
    </xf>
    <xf numFmtId="0" fontId="6" fillId="34" borderId="55" xfId="0" applyFont="1" applyFill="1" applyBorder="1" applyAlignment="1">
      <alignment horizontal="right"/>
    </xf>
    <xf numFmtId="3" fontId="6" fillId="34" borderId="56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6" fillId="0" borderId="0" xfId="57" applyFont="1" applyAlignment="1">
      <alignment horizontal="center" vertical="center" wrapText="1"/>
      <protection/>
    </xf>
    <xf numFmtId="0" fontId="6" fillId="0" borderId="57" xfId="57" applyFont="1" applyBorder="1" applyAlignment="1">
      <alignment horizontal="center" vertical="center" wrapText="1"/>
      <protection/>
    </xf>
    <xf numFmtId="0" fontId="6" fillId="0" borderId="34" xfId="57" applyFont="1" applyBorder="1" applyAlignment="1">
      <alignment horizontal="center" vertical="center" wrapText="1"/>
      <protection/>
    </xf>
    <xf numFmtId="0" fontId="6" fillId="0" borderId="58" xfId="57" applyFont="1" applyBorder="1" applyAlignment="1">
      <alignment horizontal="center" vertical="center" wrapText="1"/>
      <protection/>
    </xf>
    <xf numFmtId="0" fontId="6" fillId="0" borderId="59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60" xfId="57" applyFont="1" applyBorder="1" applyAlignment="1">
      <alignment horizontal="center" vertical="center" wrapText="1"/>
      <protection/>
    </xf>
    <xf numFmtId="0" fontId="6" fillId="0" borderId="61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62" xfId="57" applyFont="1" applyBorder="1" applyAlignment="1">
      <alignment horizontal="center" vertical="center" wrapText="1"/>
      <protection/>
    </xf>
    <xf numFmtId="0" fontId="6" fillId="0" borderId="53" xfId="57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0" fontId="6" fillId="33" borderId="1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65" xfId="0" applyFont="1" applyFill="1" applyBorder="1" applyAlignment="1">
      <alignment horizontal="left"/>
    </xf>
    <xf numFmtId="0" fontId="11" fillId="0" borderId="65" xfId="0" applyFont="1" applyBorder="1" applyAlignment="1">
      <alignment horizontal="left"/>
    </xf>
    <xf numFmtId="0" fontId="6" fillId="33" borderId="19" xfId="0" applyFont="1" applyFill="1" applyBorder="1" applyAlignment="1">
      <alignment vertical="center"/>
    </xf>
    <xf numFmtId="0" fontId="48" fillId="33" borderId="47" xfId="0" applyFont="1" applyFill="1" applyBorder="1" applyAlignment="1" applyProtection="1">
      <alignment vertical="center" wrapText="1"/>
      <protection/>
    </xf>
    <xf numFmtId="0" fontId="48" fillId="0" borderId="66" xfId="0" applyFont="1" applyBorder="1" applyAlignment="1">
      <alignment/>
    </xf>
    <xf numFmtId="0" fontId="48" fillId="0" borderId="48" xfId="0" applyFont="1" applyBorder="1" applyAlignment="1">
      <alignment/>
    </xf>
    <xf numFmtId="0" fontId="6" fillId="33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3" fillId="33" borderId="0" xfId="0" applyFont="1" applyFill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47" xfId="0" applyFont="1" applyFill="1" applyBorder="1" applyAlignment="1" applyProtection="1">
      <alignment vertical="center" wrapText="1"/>
      <protection/>
    </xf>
    <xf numFmtId="0" fontId="8" fillId="0" borderId="66" xfId="0" applyFont="1" applyBorder="1" applyAlignment="1">
      <alignment/>
    </xf>
    <xf numFmtId="0" fontId="8" fillId="0" borderId="48" xfId="0" applyFont="1" applyBorder="1" applyAlignment="1">
      <alignment/>
    </xf>
    <xf numFmtId="0" fontId="6" fillId="0" borderId="7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0" xfId="58" applyFont="1" applyAlignment="1">
      <alignment vertical="center" wrapText="1"/>
      <protection/>
    </xf>
    <xf numFmtId="0" fontId="0" fillId="0" borderId="0" xfId="0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rmal_2008_IC-Sumarni pregled tabela_ElEn 2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1" max="1" width="25.00390625" style="13" customWidth="1"/>
    <col min="2" max="2" width="19.00390625" style="13" customWidth="1"/>
    <col min="3" max="3" width="50.7109375" style="13" customWidth="1"/>
    <col min="4" max="16384" width="9.140625" style="13" customWidth="1"/>
  </cols>
  <sheetData>
    <row r="1" s="7" customFormat="1" ht="15.75">
      <c r="AR1" s="8" t="s">
        <v>5</v>
      </c>
    </row>
    <row r="2" s="7" customFormat="1" ht="15.75">
      <c r="AR2" s="8" t="s">
        <v>9</v>
      </c>
    </row>
    <row r="3" s="7" customFormat="1" ht="15.75">
      <c r="AR3" s="8" t="s">
        <v>10</v>
      </c>
    </row>
    <row r="4" s="7" customFormat="1" ht="15.75">
      <c r="AR4" s="8">
        <v>3</v>
      </c>
    </row>
    <row r="5" s="7" customFormat="1" ht="12.75"/>
    <row r="6" s="7" customFormat="1" ht="12.75"/>
    <row r="7" s="7" customFormat="1" ht="12.75"/>
    <row r="8" s="7" customFormat="1" ht="12.75"/>
    <row r="9" s="7" customFormat="1" ht="12.75"/>
    <row r="10" s="7" customFormat="1" ht="12.75"/>
    <row r="11" s="7" customFormat="1" ht="12.75"/>
    <row r="12" s="7" customFormat="1" ht="12.75"/>
    <row r="13" spans="1:4" s="9" customFormat="1" ht="12.75">
      <c r="A13" s="13" t="s">
        <v>4</v>
      </c>
      <c r="B13" s="7"/>
      <c r="C13" s="7"/>
      <c r="D13" s="7"/>
    </row>
    <row r="14" s="7" customFormat="1" ht="12.75"/>
    <row r="15" spans="1:2" s="7" customFormat="1" ht="12.75">
      <c r="A15" s="7" t="s">
        <v>150</v>
      </c>
      <c r="B15" s="7" t="s">
        <v>151</v>
      </c>
    </row>
    <row r="16" spans="1:4" s="9" customFormat="1" ht="12.75">
      <c r="A16" s="13" t="s">
        <v>136</v>
      </c>
      <c r="B16" s="7"/>
      <c r="C16" s="7"/>
      <c r="D16" s="7"/>
    </row>
    <row r="17" spans="1:4" s="9" customFormat="1" ht="20.25">
      <c r="A17" s="10"/>
      <c r="B17" s="7"/>
      <c r="C17" s="7"/>
      <c r="D17" s="7"/>
    </row>
    <row r="18" spans="1:2" s="7" customFormat="1" ht="12.75">
      <c r="A18" s="236"/>
      <c r="B18" s="13"/>
    </row>
    <row r="19" s="7" customFormat="1" ht="12.75">
      <c r="A19" s="236"/>
    </row>
    <row r="20" s="7" customFormat="1" ht="12.75"/>
    <row r="21" s="7" customFormat="1" ht="12.75"/>
    <row r="22" s="7" customFormat="1" ht="12.75"/>
    <row r="23" spans="1:8" s="7" customFormat="1" ht="12.75">
      <c r="A23" s="7" t="s">
        <v>12</v>
      </c>
      <c r="C23" s="195"/>
      <c r="D23" s="192"/>
      <c r="E23" s="192"/>
      <c r="F23" s="192"/>
      <c r="G23" s="192"/>
      <c r="H23" s="192"/>
    </row>
    <row r="24" spans="1:8" s="7" customFormat="1" ht="12.75">
      <c r="A24" s="7" t="s">
        <v>125</v>
      </c>
      <c r="C24" s="195"/>
      <c r="D24" s="192"/>
      <c r="E24" s="192"/>
      <c r="F24" s="192"/>
      <c r="G24" s="192"/>
      <c r="H24" s="192"/>
    </row>
    <row r="25" spans="1:8" s="7" customFormat="1" ht="12.75">
      <c r="A25" s="7" t="s">
        <v>16</v>
      </c>
      <c r="C25" s="195"/>
      <c r="D25" s="192"/>
      <c r="E25" s="192"/>
      <c r="F25" s="192"/>
      <c r="G25" s="192"/>
      <c r="H25" s="192"/>
    </row>
    <row r="26" spans="3:8" s="7" customFormat="1" ht="12.75">
      <c r="C26" s="11"/>
      <c r="D26" s="192"/>
      <c r="E26" s="192"/>
      <c r="F26" s="192"/>
      <c r="G26" s="192"/>
      <c r="H26" s="192"/>
    </row>
    <row r="27" spans="1:8" s="7" customFormat="1" ht="12.75">
      <c r="A27" s="7" t="s">
        <v>137</v>
      </c>
      <c r="C27" s="218">
        <v>2015</v>
      </c>
      <c r="D27" s="192"/>
      <c r="E27" s="192"/>
      <c r="F27" s="192"/>
      <c r="G27" s="192"/>
      <c r="H27" s="192"/>
    </row>
    <row r="28" spans="4:8" s="7" customFormat="1" ht="12.75">
      <c r="D28" s="192"/>
      <c r="E28" s="192"/>
      <c r="F28" s="192"/>
      <c r="G28" s="192"/>
      <c r="H28" s="192"/>
    </row>
    <row r="29" spans="1:8" s="7" customFormat="1" ht="12.75">
      <c r="A29" s="7" t="s">
        <v>13</v>
      </c>
      <c r="C29" s="195"/>
      <c r="D29" s="192"/>
      <c r="E29" s="192"/>
      <c r="F29" s="192"/>
      <c r="G29" s="192"/>
      <c r="H29" s="192"/>
    </row>
    <row r="30" spans="4:8" s="7" customFormat="1" ht="12.75">
      <c r="D30" s="192"/>
      <c r="E30" s="192"/>
      <c r="F30" s="192"/>
      <c r="G30" s="192"/>
      <c r="H30" s="192"/>
    </row>
    <row r="31" spans="1:8" s="7" customFormat="1" ht="12.75">
      <c r="A31" s="7" t="s">
        <v>14</v>
      </c>
      <c r="B31" s="7" t="s">
        <v>6</v>
      </c>
      <c r="C31" s="196"/>
      <c r="D31" s="192"/>
      <c r="E31" s="192"/>
      <c r="F31" s="192"/>
      <c r="G31" s="192"/>
      <c r="H31" s="192"/>
    </row>
    <row r="32" spans="4:8" s="7" customFormat="1" ht="12.75">
      <c r="D32" s="192"/>
      <c r="E32" s="192"/>
      <c r="F32" s="192"/>
      <c r="G32" s="192"/>
      <c r="H32" s="192"/>
    </row>
    <row r="33" spans="2:8" s="7" customFormat="1" ht="12.75">
      <c r="B33" s="7" t="s">
        <v>7</v>
      </c>
      <c r="C33" s="196"/>
      <c r="D33" s="192"/>
      <c r="E33" s="192"/>
      <c r="F33" s="192"/>
      <c r="G33" s="192"/>
      <c r="H33" s="192"/>
    </row>
    <row r="34" spans="4:8" s="7" customFormat="1" ht="12.75">
      <c r="D34" s="192"/>
      <c r="E34" s="192"/>
      <c r="F34" s="192"/>
      <c r="G34" s="192"/>
      <c r="H34" s="192"/>
    </row>
    <row r="35" spans="2:8" s="7" customFormat="1" ht="12.75">
      <c r="B35" s="7" t="s">
        <v>11</v>
      </c>
      <c r="C35" s="196"/>
      <c r="D35" s="192"/>
      <c r="E35" s="192"/>
      <c r="F35" s="192"/>
      <c r="G35" s="192"/>
      <c r="H35" s="192"/>
    </row>
    <row r="36" s="7" customFormat="1" ht="12.75"/>
    <row r="37" spans="1:8" s="9" customFormat="1" ht="12.75">
      <c r="A37" s="9" t="s">
        <v>72</v>
      </c>
      <c r="C37" s="197"/>
      <c r="D37" s="191"/>
      <c r="E37" s="191"/>
      <c r="F37" s="191"/>
      <c r="G37" s="191"/>
      <c r="H37" s="191"/>
    </row>
    <row r="38" s="9" customFormat="1" ht="12.75"/>
    <row r="39" s="9" customFormat="1" ht="12.75"/>
    <row r="40" s="9" customFormat="1" ht="12.75">
      <c r="A40" s="9" t="s">
        <v>15</v>
      </c>
    </row>
    <row r="41" spans="1:5" s="9" customFormat="1" ht="12.75">
      <c r="A41" s="122" t="s">
        <v>124</v>
      </c>
      <c r="B41" s="12"/>
      <c r="C41" s="193"/>
      <c r="D41" s="193"/>
      <c r="E41" s="193"/>
    </row>
    <row r="42" s="9" customFormat="1" ht="12.75"/>
    <row r="43" s="9" customFormat="1" ht="12.75">
      <c r="A43" s="9" t="s">
        <v>123</v>
      </c>
    </row>
    <row r="44" s="9" customFormat="1" ht="12.75"/>
    <row r="45" s="9" customFormat="1" ht="12.75">
      <c r="A45" s="120" t="str">
        <f>CONCATENATE("У табеле које се односе на ",C27,". годину се уносе остварене вредности за ту годину.")</f>
        <v>У табеле које се односе на 2015. годину се уносе остварене вредности за ту годину.</v>
      </c>
    </row>
    <row r="46" s="9" customFormat="1" ht="12.75">
      <c r="A46" s="120"/>
    </row>
    <row r="47" s="9" customFormat="1" ht="12.75">
      <c r="A47" s="120"/>
    </row>
    <row r="48" s="9" customFormat="1" ht="12.75">
      <c r="A48" s="120"/>
    </row>
    <row r="49" s="9" customFormat="1" ht="12.75"/>
    <row r="50" s="9" customFormat="1" ht="12.75">
      <c r="A50" s="121"/>
    </row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</sheetData>
  <sheetProtection/>
  <mergeCells count="1">
    <mergeCell ref="A18:A19"/>
  </mergeCells>
  <printOptions horizontalCentered="1"/>
  <pageMargins left="0.25" right="0.25" top="0.5" bottom="0.5" header="0.25" footer="0.22"/>
  <pageSetup fitToHeight="1" fitToWidth="1" horizontalDpi="600" verticalDpi="600" orientation="landscape" paperSize="9" scale="82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SheetLayoutView="75" zoomScalePageLayoutView="0" workbookViewId="0" topLeftCell="A1">
      <selection activeCell="B7" sqref="B7:F7"/>
    </sheetView>
  </sheetViews>
  <sheetFormatPr defaultColWidth="9.140625" defaultRowHeight="12.75"/>
  <cols>
    <col min="1" max="1" width="2.7109375" style="201" customWidth="1"/>
    <col min="2" max="2" width="7.421875" style="199" customWidth="1"/>
    <col min="3" max="3" width="9.421875" style="199" customWidth="1"/>
    <col min="4" max="4" width="39.57421875" style="201" customWidth="1"/>
    <col min="5" max="5" width="19.421875" style="199" customWidth="1"/>
    <col min="6" max="6" width="20.00390625" style="199" customWidth="1"/>
    <col min="7" max="7" width="2.57421875" style="201" customWidth="1"/>
    <col min="8" max="16384" width="9.140625" style="201" customWidth="1"/>
  </cols>
  <sheetData>
    <row r="1" spans="1:7" ht="13.5" customHeight="1">
      <c r="A1" s="212"/>
      <c r="B1" s="212" t="s">
        <v>4</v>
      </c>
      <c r="C1" s="214"/>
      <c r="D1" s="214"/>
      <c r="E1" s="213"/>
      <c r="F1" s="214"/>
      <c r="G1" s="200"/>
    </row>
    <row r="2" spans="1:7" ht="12" customHeight="1">
      <c r="A2" s="214"/>
      <c r="B2" s="248" t="str">
        <f>+'Poc. strana'!$A$15&amp;" "&amp;'Poc. strana'!$B$15</f>
        <v>Делатност: ПРОИЗВОДЊА ЕЛЕКТРИЧНЕ ЕНЕРГИЈЕ УКУПНЕ ОДОБРЕНЕ СНАГЕ ПРИКЉУЧКА ПРЕКО 1 MW</v>
      </c>
      <c r="C2" s="248"/>
      <c r="D2" s="248"/>
      <c r="E2" s="248"/>
      <c r="F2" s="248"/>
      <c r="G2" s="200"/>
    </row>
    <row r="3" spans="1:7" ht="10.5" customHeight="1">
      <c r="A3" s="214"/>
      <c r="B3" s="213"/>
      <c r="C3" s="215"/>
      <c r="D3" s="215"/>
      <c r="E3" s="213"/>
      <c r="F3" s="214"/>
      <c r="G3" s="200"/>
    </row>
    <row r="4" spans="1:7" ht="10.5" customHeight="1">
      <c r="A4" s="214"/>
      <c r="B4" s="213"/>
      <c r="C4" s="214"/>
      <c r="D4" s="214"/>
      <c r="E4" s="213"/>
      <c r="F4" s="214"/>
      <c r="G4" s="200"/>
    </row>
    <row r="5" spans="1:7" ht="10.5" customHeight="1">
      <c r="A5" s="214"/>
      <c r="B5" s="213"/>
      <c r="C5" s="214"/>
      <c r="D5" s="214"/>
      <c r="E5" s="213"/>
      <c r="F5" s="214"/>
      <c r="G5" s="200"/>
    </row>
    <row r="6" spans="1:7" ht="10.5" customHeight="1">
      <c r="A6" s="214"/>
      <c r="B6" s="213"/>
      <c r="C6" s="214"/>
      <c r="D6" s="214"/>
      <c r="E6" s="213"/>
      <c r="F6" s="214"/>
      <c r="G6" s="200"/>
    </row>
    <row r="7" spans="1:7" ht="12.75">
      <c r="A7" s="214"/>
      <c r="B7" s="237" t="s">
        <v>126</v>
      </c>
      <c r="C7" s="237"/>
      <c r="D7" s="237"/>
      <c r="E7" s="237"/>
      <c r="F7" s="237"/>
      <c r="G7" s="200"/>
    </row>
    <row r="8" spans="1:7" ht="11.25" customHeight="1">
      <c r="A8" s="214"/>
      <c r="B8" s="213"/>
      <c r="C8" s="214"/>
      <c r="D8" s="214"/>
      <c r="E8" s="213"/>
      <c r="F8" s="214"/>
      <c r="G8" s="200"/>
    </row>
    <row r="9" spans="1:7" ht="13.5" thickBot="1">
      <c r="A9" s="214"/>
      <c r="B9" s="213"/>
      <c r="C9" s="214"/>
      <c r="D9" s="214"/>
      <c r="E9" s="213"/>
      <c r="F9" s="214"/>
      <c r="G9" s="200"/>
    </row>
    <row r="10" spans="1:7" s="199" customFormat="1" ht="37.5" customHeight="1" thickTop="1">
      <c r="A10" s="214"/>
      <c r="B10" s="238" t="s">
        <v>0</v>
      </c>
      <c r="C10" s="240" t="s">
        <v>127</v>
      </c>
      <c r="D10" s="241"/>
      <c r="E10" s="244" t="s">
        <v>128</v>
      </c>
      <c r="F10" s="246" t="s">
        <v>129</v>
      </c>
      <c r="G10" s="200"/>
    </row>
    <row r="11" spans="1:7" s="199" customFormat="1" ht="12.75">
      <c r="A11" s="214"/>
      <c r="B11" s="239"/>
      <c r="C11" s="242"/>
      <c r="D11" s="243"/>
      <c r="E11" s="245"/>
      <c r="F11" s="247"/>
      <c r="G11" s="200"/>
    </row>
    <row r="12" spans="1:7" s="199" customFormat="1" ht="27" customHeight="1">
      <c r="A12" s="214"/>
      <c r="B12" s="216">
        <v>1</v>
      </c>
      <c r="C12" s="203" t="s">
        <v>132</v>
      </c>
      <c r="D12" s="204" t="s">
        <v>131</v>
      </c>
      <c r="E12" s="217" t="s">
        <v>142</v>
      </c>
      <c r="F12" s="219" t="s">
        <v>130</v>
      </c>
      <c r="G12" s="200"/>
    </row>
    <row r="13" spans="1:7" s="199" customFormat="1" ht="27.75" customHeight="1">
      <c r="A13" s="214"/>
      <c r="B13" s="202">
        <v>2</v>
      </c>
      <c r="C13" s="203" t="s">
        <v>146</v>
      </c>
      <c r="D13" s="204" t="s">
        <v>134</v>
      </c>
      <c r="E13" s="205" t="s">
        <v>142</v>
      </c>
      <c r="F13" s="206" t="s">
        <v>130</v>
      </c>
      <c r="G13" s="200"/>
    </row>
    <row r="14" spans="1:7" s="199" customFormat="1" ht="27" customHeight="1" thickBot="1">
      <c r="A14" s="214"/>
      <c r="B14" s="207">
        <v>3</v>
      </c>
      <c r="C14" s="208" t="s">
        <v>133</v>
      </c>
      <c r="D14" s="209" t="s">
        <v>135</v>
      </c>
      <c r="E14" s="210" t="s">
        <v>142</v>
      </c>
      <c r="F14" s="211" t="s">
        <v>130</v>
      </c>
      <c r="G14" s="200"/>
    </row>
    <row r="15" ht="13.5" thickTop="1"/>
  </sheetData>
  <sheetProtection insertRows="0" selectLockedCells="1"/>
  <mergeCells count="6">
    <mergeCell ref="B7:F7"/>
    <mergeCell ref="B10:B11"/>
    <mergeCell ref="C10:D11"/>
    <mergeCell ref="E10:E11"/>
    <mergeCell ref="F10:F11"/>
    <mergeCell ref="B2:F2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43"/>
  <sheetViews>
    <sheetView showGridLines="0" zoomScalePageLayoutView="0" workbookViewId="0" topLeftCell="A1">
      <selection activeCell="B7" sqref="B7:K7"/>
    </sheetView>
  </sheetViews>
  <sheetFormatPr defaultColWidth="9.140625" defaultRowHeight="12.75"/>
  <cols>
    <col min="1" max="1" width="2.140625" style="6" customWidth="1"/>
    <col min="2" max="2" width="9.140625" style="6" customWidth="1"/>
    <col min="3" max="3" width="42.140625" style="6" customWidth="1"/>
    <col min="4" max="5" width="10.421875" style="6" customWidth="1"/>
    <col min="6" max="11" width="8.7109375" style="6" customWidth="1"/>
    <col min="12" max="16384" width="9.140625" style="6" customWidth="1"/>
  </cols>
  <sheetData>
    <row r="1" spans="1:2" ht="15.75">
      <c r="A1" s="75"/>
      <c r="B1" s="75" t="s">
        <v>71</v>
      </c>
    </row>
    <row r="2" spans="2:6" ht="15.75">
      <c r="B2" s="248" t="str">
        <f>+'Poc. strana'!$A$15&amp;" "&amp;'Poc. strana'!$B$15</f>
        <v>Делатност: ПРОИЗВОДЊА ЕЛЕКТРИЧНЕ ЕНЕРГИЈЕ УКУПНЕ ОДОБРЕНЕ СНАГЕ ПРИКЉУЧКА ПРЕКО 1 MW</v>
      </c>
      <c r="C2" s="248"/>
      <c r="D2" s="248"/>
      <c r="E2" s="248"/>
      <c r="F2" s="248"/>
    </row>
    <row r="3" ht="15.75">
      <c r="B3" s="124" t="str">
        <f>+CONCATENATE('Poc. strana'!$A$23," ",'Poc. strana'!$C$23)</f>
        <v>Назив енергетског субјекта: </v>
      </c>
    </row>
    <row r="4" ht="15.75">
      <c r="B4" s="125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1" s="3" customFormat="1" ht="17.25" customHeight="1">
      <c r="A7" s="5"/>
      <c r="B7" s="257" t="s">
        <v>116</v>
      </c>
      <c r="C7" s="258"/>
      <c r="D7" s="258"/>
      <c r="E7" s="258"/>
      <c r="F7" s="258"/>
      <c r="G7" s="258"/>
      <c r="H7" s="258"/>
      <c r="I7" s="258"/>
      <c r="J7" s="258"/>
      <c r="K7" s="258"/>
    </row>
    <row r="9" ht="16.5" thickBot="1">
      <c r="K9" s="14"/>
    </row>
    <row r="10" spans="2:11" ht="16.5" thickTop="1">
      <c r="B10" s="92" t="s">
        <v>19</v>
      </c>
      <c r="C10" s="194">
        <f>+IF('Poc. strana'!C24=0,"",'Poc. strana'!C24)</f>
      </c>
      <c r="K10" s="14"/>
    </row>
    <row r="11" spans="2:11" ht="16.5" thickBot="1">
      <c r="B11" s="87" t="s">
        <v>22</v>
      </c>
      <c r="C11" s="198"/>
      <c r="D11" s="250"/>
      <c r="E11" s="251"/>
      <c r="F11" s="251"/>
      <c r="G11" s="251"/>
      <c r="H11" s="251"/>
      <c r="I11" s="251"/>
      <c r="J11" s="251"/>
      <c r="K11" s="252"/>
    </row>
    <row r="12" spans="2:11" ht="15.75" customHeight="1" thickTop="1">
      <c r="B12" s="71" t="s">
        <v>0</v>
      </c>
      <c r="C12" s="81" t="s">
        <v>8</v>
      </c>
      <c r="D12" s="81" t="s">
        <v>20</v>
      </c>
      <c r="E12" s="88" t="s">
        <v>21</v>
      </c>
      <c r="F12" s="253" t="s">
        <v>23</v>
      </c>
      <c r="G12" s="254"/>
      <c r="H12" s="254"/>
      <c r="I12" s="254"/>
      <c r="J12" s="255"/>
      <c r="K12" s="256"/>
    </row>
    <row r="13" spans="2:11" ht="15.75">
      <c r="B13" s="43">
        <v>1</v>
      </c>
      <c r="C13" s="15" t="s">
        <v>24</v>
      </c>
      <c r="D13" s="16"/>
      <c r="E13" s="44"/>
      <c r="F13" s="72" t="s">
        <v>31</v>
      </c>
      <c r="G13" s="72" t="s">
        <v>32</v>
      </c>
      <c r="H13" s="72" t="s">
        <v>59</v>
      </c>
      <c r="I13" s="72" t="s">
        <v>60</v>
      </c>
      <c r="J13" s="72" t="s">
        <v>61</v>
      </c>
      <c r="K13" s="77" t="s">
        <v>62</v>
      </c>
    </row>
    <row r="14" spans="2:11" ht="15.75">
      <c r="B14" s="45">
        <v>2</v>
      </c>
      <c r="C14" s="46" t="s">
        <v>138</v>
      </c>
      <c r="D14" s="47" t="s">
        <v>33</v>
      </c>
      <c r="E14" s="52"/>
      <c r="F14" s="52"/>
      <c r="G14" s="52"/>
      <c r="H14" s="52"/>
      <c r="I14" s="52"/>
      <c r="J14" s="52"/>
      <c r="K14" s="53"/>
    </row>
    <row r="15" spans="2:11" ht="15.75">
      <c r="B15" s="48">
        <v>3</v>
      </c>
      <c r="C15" s="49" t="s">
        <v>143</v>
      </c>
      <c r="D15" s="50" t="s">
        <v>18</v>
      </c>
      <c r="E15" s="59"/>
      <c r="F15" s="54"/>
      <c r="G15" s="54"/>
      <c r="H15" s="54"/>
      <c r="I15" s="54"/>
      <c r="J15" s="54"/>
      <c r="K15" s="55"/>
    </row>
    <row r="16" spans="2:11" ht="15.75">
      <c r="B16" s="48">
        <v>4</v>
      </c>
      <c r="C16" s="49" t="s">
        <v>53</v>
      </c>
      <c r="D16" s="50" t="s">
        <v>18</v>
      </c>
      <c r="E16" s="54"/>
      <c r="F16" s="54"/>
      <c r="G16" s="54"/>
      <c r="H16" s="54"/>
      <c r="I16" s="54"/>
      <c r="J16" s="54"/>
      <c r="K16" s="55"/>
    </row>
    <row r="17" spans="2:11" ht="15.75">
      <c r="B17" s="48">
        <v>5</v>
      </c>
      <c r="C17" s="49" t="s">
        <v>54</v>
      </c>
      <c r="D17" s="50" t="s">
        <v>18</v>
      </c>
      <c r="E17" s="54"/>
      <c r="F17" s="54"/>
      <c r="G17" s="54"/>
      <c r="H17" s="54"/>
      <c r="I17" s="54"/>
      <c r="J17" s="54"/>
      <c r="K17" s="55"/>
    </row>
    <row r="18" spans="2:11" ht="15.75">
      <c r="B18" s="56">
        <v>6</v>
      </c>
      <c r="C18" s="66" t="s">
        <v>37</v>
      </c>
      <c r="D18" s="50" t="s">
        <v>65</v>
      </c>
      <c r="E18" s="99"/>
      <c r="F18" s="54"/>
      <c r="G18" s="54"/>
      <c r="H18" s="54"/>
      <c r="I18" s="54"/>
      <c r="J18" s="54"/>
      <c r="K18" s="55"/>
    </row>
    <row r="19" spans="2:11" ht="15.75">
      <c r="B19" s="56">
        <v>7</v>
      </c>
      <c r="C19" s="49" t="s">
        <v>87</v>
      </c>
      <c r="D19" s="50" t="s">
        <v>81</v>
      </c>
      <c r="E19" s="104"/>
      <c r="F19" s="59"/>
      <c r="G19" s="59"/>
      <c r="H19" s="59"/>
      <c r="I19" s="59"/>
      <c r="J19" s="59"/>
      <c r="K19" s="60"/>
    </row>
    <row r="20" spans="2:11" ht="15.75">
      <c r="B20" s="48">
        <v>8</v>
      </c>
      <c r="C20" s="49" t="s">
        <v>88</v>
      </c>
      <c r="D20" s="50" t="s">
        <v>81</v>
      </c>
      <c r="E20" s="104"/>
      <c r="F20" s="59"/>
      <c r="G20" s="59"/>
      <c r="H20" s="59"/>
      <c r="I20" s="59"/>
      <c r="J20" s="59"/>
      <c r="K20" s="60"/>
    </row>
    <row r="21" spans="2:11" ht="15.75">
      <c r="B21" s="48">
        <v>9</v>
      </c>
      <c r="C21" s="49" t="s">
        <v>25</v>
      </c>
      <c r="D21" s="50" t="s">
        <v>17</v>
      </c>
      <c r="E21" s="99"/>
      <c r="F21" s="54"/>
      <c r="G21" s="54"/>
      <c r="H21" s="54"/>
      <c r="I21" s="54"/>
      <c r="J21" s="54"/>
      <c r="K21" s="55"/>
    </row>
    <row r="22" spans="2:11" ht="15.75">
      <c r="B22" s="48">
        <v>10</v>
      </c>
      <c r="C22" s="49" t="s">
        <v>82</v>
      </c>
      <c r="D22" s="50" t="s">
        <v>17</v>
      </c>
      <c r="E22" s="99"/>
      <c r="F22" s="54"/>
      <c r="G22" s="54"/>
      <c r="H22" s="54"/>
      <c r="I22" s="54"/>
      <c r="J22" s="54"/>
      <c r="K22" s="55"/>
    </row>
    <row r="23" spans="2:11" ht="15.75">
      <c r="B23" s="61">
        <v>11</v>
      </c>
      <c r="C23" s="62" t="s">
        <v>89</v>
      </c>
      <c r="D23" s="63" t="s">
        <v>17</v>
      </c>
      <c r="E23" s="100"/>
      <c r="F23" s="64"/>
      <c r="G23" s="64"/>
      <c r="H23" s="64"/>
      <c r="I23" s="64"/>
      <c r="J23" s="64"/>
      <c r="K23" s="65"/>
    </row>
    <row r="24" spans="2:11" ht="15.75">
      <c r="B24" s="56">
        <v>12</v>
      </c>
      <c r="C24" s="57" t="s">
        <v>57</v>
      </c>
      <c r="D24" s="58" t="s">
        <v>58</v>
      </c>
      <c r="E24" s="59"/>
      <c r="F24" s="59"/>
      <c r="G24" s="59"/>
      <c r="H24" s="59"/>
      <c r="I24" s="59"/>
      <c r="J24" s="59"/>
      <c r="K24" s="60"/>
    </row>
    <row r="25" spans="2:11" ht="15.75">
      <c r="B25" s="48">
        <v>13</v>
      </c>
      <c r="C25" s="51" t="s">
        <v>99</v>
      </c>
      <c r="D25" s="50" t="s">
        <v>18</v>
      </c>
      <c r="E25" s="99"/>
      <c r="F25" s="54"/>
      <c r="G25" s="54"/>
      <c r="H25" s="54"/>
      <c r="I25" s="54"/>
      <c r="J25" s="54"/>
      <c r="K25" s="55"/>
    </row>
    <row r="26" spans="2:11" ht="15.75">
      <c r="B26" s="61">
        <v>14</v>
      </c>
      <c r="C26" s="68" t="s">
        <v>100</v>
      </c>
      <c r="D26" s="63" t="s">
        <v>18</v>
      </c>
      <c r="E26" s="100"/>
      <c r="F26" s="64"/>
      <c r="G26" s="64"/>
      <c r="H26" s="64"/>
      <c r="I26" s="64"/>
      <c r="J26" s="64"/>
      <c r="K26" s="65"/>
    </row>
    <row r="27" spans="2:11" ht="15.75">
      <c r="B27" s="56">
        <v>15</v>
      </c>
      <c r="C27" s="66" t="s">
        <v>119</v>
      </c>
      <c r="D27" s="58" t="s">
        <v>40</v>
      </c>
      <c r="E27" s="104"/>
      <c r="F27" s="59"/>
      <c r="G27" s="59"/>
      <c r="H27" s="59"/>
      <c r="I27" s="59"/>
      <c r="J27" s="59"/>
      <c r="K27" s="60"/>
    </row>
    <row r="28" spans="2:11" ht="15.75">
      <c r="B28" s="48">
        <v>16</v>
      </c>
      <c r="C28" s="49" t="s">
        <v>26</v>
      </c>
      <c r="D28" s="50" t="s">
        <v>65</v>
      </c>
      <c r="E28" s="54"/>
      <c r="F28" s="99"/>
      <c r="G28" s="99"/>
      <c r="H28" s="99"/>
      <c r="I28" s="99"/>
      <c r="J28" s="99"/>
      <c r="K28" s="101"/>
    </row>
    <row r="29" spans="2:11" ht="15.75">
      <c r="B29" s="48">
        <v>17</v>
      </c>
      <c r="C29" s="49" t="s">
        <v>55</v>
      </c>
      <c r="D29" s="50" t="s">
        <v>66</v>
      </c>
      <c r="E29" s="54"/>
      <c r="F29" s="99"/>
      <c r="G29" s="99"/>
      <c r="H29" s="99"/>
      <c r="I29" s="99"/>
      <c r="J29" s="99"/>
      <c r="K29" s="101"/>
    </row>
    <row r="30" spans="2:11" ht="16.5">
      <c r="B30" s="48">
        <v>18</v>
      </c>
      <c r="C30" s="49" t="s">
        <v>67</v>
      </c>
      <c r="D30" s="50" t="s">
        <v>34</v>
      </c>
      <c r="E30" s="99"/>
      <c r="F30" s="54"/>
      <c r="G30" s="54"/>
      <c r="H30" s="54"/>
      <c r="I30" s="54"/>
      <c r="J30" s="54"/>
      <c r="K30" s="55"/>
    </row>
    <row r="31" spans="2:11" ht="15.75">
      <c r="B31" s="249">
        <v>19</v>
      </c>
      <c r="C31" s="261" t="s">
        <v>42</v>
      </c>
      <c r="D31" s="50" t="s">
        <v>34</v>
      </c>
      <c r="E31" s="99"/>
      <c r="F31" s="54"/>
      <c r="G31" s="54"/>
      <c r="H31" s="54"/>
      <c r="I31" s="54"/>
      <c r="J31" s="54"/>
      <c r="K31" s="55"/>
    </row>
    <row r="32" spans="2:11" ht="15.75">
      <c r="B32" s="249"/>
      <c r="C32" s="261"/>
      <c r="D32" s="50" t="s">
        <v>68</v>
      </c>
      <c r="E32" s="99"/>
      <c r="F32" s="54"/>
      <c r="G32" s="54"/>
      <c r="H32" s="54"/>
      <c r="I32" s="54"/>
      <c r="J32" s="54"/>
      <c r="K32" s="55"/>
    </row>
    <row r="33" spans="2:11" ht="15.75">
      <c r="B33" s="249">
        <v>20</v>
      </c>
      <c r="C33" s="261" t="s">
        <v>79</v>
      </c>
      <c r="D33" s="50" t="s">
        <v>34</v>
      </c>
      <c r="E33" s="99"/>
      <c r="F33" s="54"/>
      <c r="G33" s="54"/>
      <c r="H33" s="54"/>
      <c r="I33" s="54"/>
      <c r="J33" s="54"/>
      <c r="K33" s="55"/>
    </row>
    <row r="34" spans="2:11" ht="15.75">
      <c r="B34" s="249"/>
      <c r="C34" s="261"/>
      <c r="D34" s="50" t="s">
        <v>68</v>
      </c>
      <c r="E34" s="99"/>
      <c r="F34" s="54"/>
      <c r="G34" s="54"/>
      <c r="H34" s="54"/>
      <c r="I34" s="54"/>
      <c r="J34" s="54"/>
      <c r="K34" s="55"/>
    </row>
    <row r="35" spans="2:11" ht="15.75">
      <c r="B35" s="249">
        <v>21</v>
      </c>
      <c r="C35" s="261" t="s">
        <v>80</v>
      </c>
      <c r="D35" s="50" t="s">
        <v>34</v>
      </c>
      <c r="E35" s="99"/>
      <c r="F35" s="54"/>
      <c r="G35" s="54"/>
      <c r="H35" s="54"/>
      <c r="I35" s="54"/>
      <c r="J35" s="54"/>
      <c r="K35" s="55"/>
    </row>
    <row r="36" spans="2:11" ht="15.75">
      <c r="B36" s="249"/>
      <c r="C36" s="261"/>
      <c r="D36" s="50" t="s">
        <v>68</v>
      </c>
      <c r="E36" s="99"/>
      <c r="F36" s="54"/>
      <c r="G36" s="54"/>
      <c r="H36" s="54"/>
      <c r="I36" s="54"/>
      <c r="J36" s="54"/>
      <c r="K36" s="55"/>
    </row>
    <row r="37" spans="2:11" ht="15.75">
      <c r="B37" s="249">
        <v>22</v>
      </c>
      <c r="C37" s="261" t="s">
        <v>27</v>
      </c>
      <c r="D37" s="50" t="s">
        <v>34</v>
      </c>
      <c r="E37" s="99"/>
      <c r="F37" s="54"/>
      <c r="G37" s="54"/>
      <c r="H37" s="54"/>
      <c r="I37" s="54"/>
      <c r="J37" s="54"/>
      <c r="K37" s="55"/>
    </row>
    <row r="38" spans="2:11" ht="15.75">
      <c r="B38" s="249"/>
      <c r="C38" s="261"/>
      <c r="D38" s="50" t="s">
        <v>68</v>
      </c>
      <c r="E38" s="99"/>
      <c r="F38" s="54"/>
      <c r="G38" s="54"/>
      <c r="H38" s="54"/>
      <c r="I38" s="54"/>
      <c r="J38" s="54"/>
      <c r="K38" s="55"/>
    </row>
    <row r="39" spans="2:11" ht="15.75">
      <c r="B39" s="67">
        <v>23</v>
      </c>
      <c r="C39" s="62" t="s">
        <v>28</v>
      </c>
      <c r="D39" s="63" t="s">
        <v>65</v>
      </c>
      <c r="E39" s="64"/>
      <c r="F39" s="100"/>
      <c r="G39" s="100"/>
      <c r="H39" s="100"/>
      <c r="I39" s="100"/>
      <c r="J39" s="100"/>
      <c r="K39" s="103"/>
    </row>
    <row r="40" spans="2:11" ht="15.75">
      <c r="B40" s="225">
        <v>24</v>
      </c>
      <c r="C40" s="15" t="s">
        <v>148</v>
      </c>
      <c r="D40" s="16" t="s">
        <v>149</v>
      </c>
      <c r="E40" s="235"/>
      <c r="F40" s="226"/>
      <c r="G40" s="226"/>
      <c r="H40" s="226"/>
      <c r="I40" s="226"/>
      <c r="J40" s="226"/>
      <c r="K40" s="227"/>
    </row>
    <row r="41" spans="2:11" ht="15.75">
      <c r="B41" s="225">
        <v>25</v>
      </c>
      <c r="C41" s="15" t="s">
        <v>29</v>
      </c>
      <c r="D41" s="16" t="s">
        <v>77</v>
      </c>
      <c r="E41" s="234"/>
      <c r="F41" s="226"/>
      <c r="G41" s="226"/>
      <c r="H41" s="226"/>
      <c r="I41" s="226"/>
      <c r="J41" s="226"/>
      <c r="K41" s="227"/>
    </row>
    <row r="42" spans="2:11" ht="16.5" thickBot="1">
      <c r="B42" s="228">
        <v>26</v>
      </c>
      <c r="C42" s="229" t="s">
        <v>30</v>
      </c>
      <c r="D42" s="230" t="s">
        <v>77</v>
      </c>
      <c r="E42" s="231"/>
      <c r="F42" s="232"/>
      <c r="G42" s="232"/>
      <c r="H42" s="232"/>
      <c r="I42" s="232"/>
      <c r="J42" s="232"/>
      <c r="K42" s="233"/>
    </row>
    <row r="43" spans="2:3" ht="16.5" thickTop="1">
      <c r="B43" s="259" t="s">
        <v>139</v>
      </c>
      <c r="C43" s="260"/>
    </row>
  </sheetData>
  <sheetProtection/>
  <mergeCells count="13">
    <mergeCell ref="C33:C34"/>
    <mergeCell ref="B33:B34"/>
    <mergeCell ref="C35:C36"/>
    <mergeCell ref="B35:B36"/>
    <mergeCell ref="D11:K11"/>
    <mergeCell ref="F12:K12"/>
    <mergeCell ref="B2:F2"/>
    <mergeCell ref="B7:K7"/>
    <mergeCell ref="B43:C43"/>
    <mergeCell ref="B37:B38"/>
    <mergeCell ref="C37:C38"/>
    <mergeCell ref="C31:C32"/>
    <mergeCell ref="B31:B32"/>
  </mergeCells>
  <printOptions horizontalCentered="1"/>
  <pageMargins left="0.25" right="0.25" top="0.32" bottom="0.36" header="0.19" footer="0.16"/>
  <pageSetup horizontalDpi="600" verticalDpi="600" orientation="landscape" paperSize="9" scale="84" r:id="rId1"/>
  <headerFooter alignWithMargins="0">
    <oddFooter>&amp;CСтрана &amp;P од &amp;N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146"/>
  <sheetViews>
    <sheetView showGridLines="0" zoomScalePageLayoutView="0" workbookViewId="0" topLeftCell="A1">
      <selection activeCell="B7" sqref="B7:Q7"/>
    </sheetView>
  </sheetViews>
  <sheetFormatPr defaultColWidth="9.140625" defaultRowHeight="12.75"/>
  <cols>
    <col min="1" max="1" width="2.140625" style="6" customWidth="1"/>
    <col min="2" max="2" width="11.421875" style="6" customWidth="1"/>
    <col min="3" max="3" width="48.7109375" style="6" customWidth="1"/>
    <col min="4" max="4" width="10.28125" style="6" customWidth="1"/>
    <col min="5" max="16" width="9.7109375" style="6" customWidth="1"/>
    <col min="17" max="17" width="10.7109375" style="6" customWidth="1"/>
    <col min="18" max="16384" width="9.140625" style="6" customWidth="1"/>
  </cols>
  <sheetData>
    <row r="1" spans="1:2" ht="15.75">
      <c r="A1" s="75"/>
      <c r="B1" s="75" t="s">
        <v>71</v>
      </c>
    </row>
    <row r="2" spans="2:6" ht="15.75">
      <c r="B2" s="248" t="str">
        <f>+'Poc. strana'!$A$15&amp;" "&amp;'Poc. strana'!$B$15</f>
        <v>Делатност: ПРОИЗВОДЊА ЕЛЕКТРИЧНЕ ЕНЕРГИЈЕ УКУПНЕ ОДОБРЕНЕ СНАГЕ ПРИКЉУЧКА ПРЕКО 1 MW</v>
      </c>
      <c r="C2" s="248"/>
      <c r="D2" s="248"/>
      <c r="E2" s="248"/>
      <c r="F2" s="248"/>
    </row>
    <row r="3" ht="15.75">
      <c r="B3" s="124" t="str">
        <f>+CONCATENATE('Poc. strana'!$A$23," ",'Poc. strana'!$C$23)</f>
        <v>Назив енергетског субјекта: </v>
      </c>
    </row>
    <row r="4" ht="15.75">
      <c r="B4" s="125" t="str">
        <f>+CONCATENATE('Poc. strana'!$A$37," ",'Poc. strana'!$C$37)</f>
        <v>Датум обраде: </v>
      </c>
    </row>
    <row r="6" spans="2:72" s="3" customFormat="1" ht="17.25" customHeight="1">
      <c r="B6" s="1"/>
      <c r="C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17" s="3" customFormat="1" ht="17.25" customHeight="1">
      <c r="A7" s="5"/>
      <c r="B7" s="257" t="s">
        <v>144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</row>
    <row r="8" spans="2:8" ht="15.75">
      <c r="B8" s="269"/>
      <c r="C8" s="269"/>
      <c r="D8" s="269"/>
      <c r="E8" s="269"/>
      <c r="F8" s="269"/>
      <c r="G8" s="269"/>
      <c r="H8" s="269"/>
    </row>
    <row r="9" ht="16.5" thickBot="1"/>
    <row r="10" spans="2:17" ht="16.5" thickTop="1">
      <c r="B10" s="17" t="s">
        <v>73</v>
      </c>
      <c r="C10" s="187">
        <f>+'Poc. strana'!$C$27</f>
        <v>2015</v>
      </c>
      <c r="D10" s="265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</row>
    <row r="11" spans="2:17" ht="15.75">
      <c r="B11" s="18" t="s">
        <v>19</v>
      </c>
      <c r="C11" s="190">
        <f>+IF(('2.1 Osnovni teh. pod. ТE'!$C$10)=0,"",'2.1 Osnovni teh. pod. ТE'!$C$10)</f>
      </c>
      <c r="D11" s="265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</row>
    <row r="12" spans="2:17" ht="16.5" thickBot="1">
      <c r="B12" s="18" t="s">
        <v>52</v>
      </c>
      <c r="C12" s="188" t="s">
        <v>31</v>
      </c>
      <c r="D12" s="267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</row>
    <row r="13" spans="2:17" ht="16.5" customHeight="1" thickTop="1">
      <c r="B13" s="273" t="s">
        <v>0</v>
      </c>
      <c r="C13" s="275" t="s">
        <v>8</v>
      </c>
      <c r="D13" s="276" t="s">
        <v>20</v>
      </c>
      <c r="E13" s="270" t="s">
        <v>63</v>
      </c>
      <c r="F13" s="271"/>
      <c r="G13" s="271"/>
      <c r="H13" s="271"/>
      <c r="I13" s="272"/>
      <c r="J13" s="272"/>
      <c r="K13" s="272"/>
      <c r="L13" s="272"/>
      <c r="M13" s="272"/>
      <c r="N13" s="272"/>
      <c r="O13" s="272"/>
      <c r="P13" s="272"/>
      <c r="Q13" s="105" t="s">
        <v>86</v>
      </c>
    </row>
    <row r="14" spans="2:17" ht="15.75">
      <c r="B14" s="274"/>
      <c r="C14" s="275"/>
      <c r="D14" s="277"/>
      <c r="E14" s="19" t="s">
        <v>1</v>
      </c>
      <c r="F14" s="19" t="s">
        <v>2</v>
      </c>
      <c r="G14" s="19" t="s">
        <v>3</v>
      </c>
      <c r="H14" s="19" t="s">
        <v>43</v>
      </c>
      <c r="I14" s="19" t="s">
        <v>44</v>
      </c>
      <c r="J14" s="19" t="s">
        <v>45</v>
      </c>
      <c r="K14" s="19" t="s">
        <v>46</v>
      </c>
      <c r="L14" s="19" t="s">
        <v>47</v>
      </c>
      <c r="M14" s="19" t="s">
        <v>48</v>
      </c>
      <c r="N14" s="19" t="s">
        <v>49</v>
      </c>
      <c r="O14" s="19" t="s">
        <v>50</v>
      </c>
      <c r="P14" s="20" t="s">
        <v>51</v>
      </c>
      <c r="Q14" s="21" t="s">
        <v>56</v>
      </c>
    </row>
    <row r="15" spans="2:17" ht="15.75" customHeight="1">
      <c r="B15" s="22">
        <v>1</v>
      </c>
      <c r="C15" s="23" t="s">
        <v>117</v>
      </c>
      <c r="D15" s="24" t="s">
        <v>18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38">
        <f>MAX(E15:P15)</f>
        <v>0</v>
      </c>
    </row>
    <row r="16" spans="2:17" ht="16.5" customHeight="1">
      <c r="B16" s="82">
        <v>2</v>
      </c>
      <c r="C16" s="93" t="s">
        <v>118</v>
      </c>
      <c r="D16" s="84" t="s">
        <v>18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  <c r="Q16" s="148">
        <f>MIN(E16:P16)</f>
        <v>0</v>
      </c>
    </row>
    <row r="17" spans="2:17" ht="15.75">
      <c r="B17" s="22">
        <v>3</v>
      </c>
      <c r="C17" s="23" t="s">
        <v>70</v>
      </c>
      <c r="D17" s="24" t="s">
        <v>38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41">
        <f aca="true" t="shared" si="0" ref="Q17:Q26">SUM(E17:P17)</f>
        <v>0</v>
      </c>
    </row>
    <row r="18" spans="2:17" ht="15.75">
      <c r="B18" s="33">
        <v>4</v>
      </c>
      <c r="C18" s="34" t="s">
        <v>113</v>
      </c>
      <c r="D18" s="27" t="s">
        <v>90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32"/>
      <c r="Q18" s="141">
        <f t="shared" si="0"/>
        <v>0</v>
      </c>
    </row>
    <row r="19" spans="2:17" ht="15.75">
      <c r="B19" s="25">
        <v>5</v>
      </c>
      <c r="C19" s="123" t="s">
        <v>114</v>
      </c>
      <c r="D19" s="27" t="s">
        <v>38</v>
      </c>
      <c r="E19" s="145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3"/>
      <c r="Q19" s="144">
        <f>SUM(E19:P19)</f>
        <v>0</v>
      </c>
    </row>
    <row r="20" spans="2:17" ht="15.75">
      <c r="B20" s="25">
        <v>6</v>
      </c>
      <c r="C20" s="26" t="s">
        <v>147</v>
      </c>
      <c r="D20" s="27" t="s">
        <v>38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3"/>
      <c r="Q20" s="141">
        <f t="shared" si="0"/>
        <v>0</v>
      </c>
    </row>
    <row r="21" spans="2:17" ht="15.75">
      <c r="B21" s="25">
        <v>7</v>
      </c>
      <c r="C21" s="220" t="s">
        <v>140</v>
      </c>
      <c r="D21" s="27" t="s">
        <v>115</v>
      </c>
      <c r="E21" s="145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41">
        <f t="shared" si="0"/>
        <v>0</v>
      </c>
    </row>
    <row r="22" spans="2:17" ht="15.75">
      <c r="B22" s="35">
        <v>8</v>
      </c>
      <c r="C22" s="38" t="s">
        <v>78</v>
      </c>
      <c r="D22" s="36" t="s">
        <v>84</v>
      </c>
      <c r="E22" s="146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47"/>
      <c r="Q22" s="141">
        <f t="shared" si="0"/>
        <v>0</v>
      </c>
    </row>
    <row r="23" spans="2:17" ht="15.75">
      <c r="B23" s="91">
        <v>9</v>
      </c>
      <c r="C23" s="262" t="s">
        <v>141</v>
      </c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4"/>
    </row>
    <row r="24" spans="2:17" ht="15.75">
      <c r="B24" s="33" t="s">
        <v>75</v>
      </c>
      <c r="C24" s="90" t="s">
        <v>101</v>
      </c>
      <c r="D24" s="37" t="s">
        <v>18</v>
      </c>
      <c r="E24" s="15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32"/>
      <c r="Q24" s="141">
        <f t="shared" si="0"/>
        <v>0</v>
      </c>
    </row>
    <row r="25" spans="2:17" ht="15.75">
      <c r="B25" s="25" t="s">
        <v>76</v>
      </c>
      <c r="C25" s="90" t="s">
        <v>102</v>
      </c>
      <c r="D25" s="37" t="s">
        <v>18</v>
      </c>
      <c r="E25" s="145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3"/>
      <c r="Q25" s="141">
        <f t="shared" si="0"/>
        <v>0</v>
      </c>
    </row>
    <row r="26" spans="2:17" ht="15.75">
      <c r="B26" s="85" t="s">
        <v>83</v>
      </c>
      <c r="C26" s="98" t="s">
        <v>103</v>
      </c>
      <c r="D26" s="86" t="s">
        <v>18</v>
      </c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9"/>
      <c r="Q26" s="221">
        <f t="shared" si="0"/>
        <v>0</v>
      </c>
    </row>
    <row r="27" spans="2:17" ht="15.75">
      <c r="B27" s="22">
        <v>10</v>
      </c>
      <c r="C27" s="73" t="s">
        <v>92</v>
      </c>
      <c r="D27" s="74" t="s">
        <v>69</v>
      </c>
      <c r="E27" s="222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133">
        <f>SUM(E27:P27)</f>
        <v>0</v>
      </c>
    </row>
    <row r="28" spans="2:17" ht="15.75">
      <c r="B28" s="25">
        <v>11</v>
      </c>
      <c r="C28" s="28" t="s">
        <v>93</v>
      </c>
      <c r="D28" s="29" t="s">
        <v>39</v>
      </c>
      <c r="E28" s="145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3"/>
      <c r="Q28" s="149">
        <f>SUM(E28:P28)</f>
        <v>0</v>
      </c>
    </row>
    <row r="29" spans="2:17" ht="15.75">
      <c r="B29" s="82">
        <v>12</v>
      </c>
      <c r="C29" s="83" t="s">
        <v>121</v>
      </c>
      <c r="D29" s="118" t="s">
        <v>120</v>
      </c>
      <c r="E29" s="182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9">
        <f>SUM(E29:P29)</f>
        <v>0</v>
      </c>
    </row>
    <row r="30" spans="2:17" ht="16.5" thickBot="1">
      <c r="B30" s="30">
        <v>13</v>
      </c>
      <c r="C30" s="78" t="s">
        <v>110</v>
      </c>
      <c r="D30" s="32" t="s">
        <v>39</v>
      </c>
      <c r="E30" s="153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5"/>
      <c r="Q30" s="156">
        <f>SUM(E30:P30)</f>
        <v>0</v>
      </c>
    </row>
    <row r="31" spans="2:3" ht="16.5" thickTop="1">
      <c r="B31" s="113" t="s">
        <v>91</v>
      </c>
      <c r="C31" s="75" t="s">
        <v>152</v>
      </c>
    </row>
    <row r="32" ht="16.5" thickBot="1"/>
    <row r="33" spans="2:17" ht="16.5" thickTop="1">
      <c r="B33" s="17" t="s">
        <v>73</v>
      </c>
      <c r="C33" s="187">
        <f>+'Poc. strana'!$C$27</f>
        <v>2015</v>
      </c>
      <c r="D33" s="265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</row>
    <row r="34" spans="2:17" ht="15.75">
      <c r="B34" s="18" t="s">
        <v>19</v>
      </c>
      <c r="C34" s="190">
        <f>+IF(('2.1 Osnovni teh. pod. ТE'!$C$10)=0,"",'2.1 Osnovni teh. pod. ТE'!$C$10)</f>
      </c>
      <c r="D34" s="265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</row>
    <row r="35" spans="2:17" ht="16.5" thickBot="1">
      <c r="B35" s="18" t="s">
        <v>52</v>
      </c>
      <c r="C35" s="188" t="s">
        <v>36</v>
      </c>
      <c r="D35" s="267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</row>
    <row r="36" spans="2:17" ht="16.5" thickTop="1">
      <c r="B36" s="273" t="s">
        <v>0</v>
      </c>
      <c r="C36" s="275" t="s">
        <v>8</v>
      </c>
      <c r="D36" s="276" t="s">
        <v>20</v>
      </c>
      <c r="E36" s="270" t="s">
        <v>63</v>
      </c>
      <c r="F36" s="271"/>
      <c r="G36" s="271"/>
      <c r="H36" s="271"/>
      <c r="I36" s="272"/>
      <c r="J36" s="272"/>
      <c r="K36" s="272"/>
      <c r="L36" s="272"/>
      <c r="M36" s="272"/>
      <c r="N36" s="272"/>
      <c r="O36" s="272"/>
      <c r="P36" s="272"/>
      <c r="Q36" s="105" t="s">
        <v>86</v>
      </c>
    </row>
    <row r="37" spans="2:17" ht="15.75">
      <c r="B37" s="274"/>
      <c r="C37" s="275"/>
      <c r="D37" s="277"/>
      <c r="E37" s="19" t="s">
        <v>1</v>
      </c>
      <c r="F37" s="19" t="s">
        <v>2</v>
      </c>
      <c r="G37" s="19" t="s">
        <v>3</v>
      </c>
      <c r="H37" s="19" t="s">
        <v>43</v>
      </c>
      <c r="I37" s="19" t="s">
        <v>44</v>
      </c>
      <c r="J37" s="19" t="s">
        <v>45</v>
      </c>
      <c r="K37" s="19" t="s">
        <v>46</v>
      </c>
      <c r="L37" s="19" t="s">
        <v>47</v>
      </c>
      <c r="M37" s="19" t="s">
        <v>48</v>
      </c>
      <c r="N37" s="19" t="s">
        <v>49</v>
      </c>
      <c r="O37" s="19" t="s">
        <v>50</v>
      </c>
      <c r="P37" s="20" t="s">
        <v>51</v>
      </c>
      <c r="Q37" s="21" t="s">
        <v>56</v>
      </c>
    </row>
    <row r="38" spans="2:17" ht="15.75">
      <c r="B38" s="22">
        <v>1</v>
      </c>
      <c r="C38" s="23" t="s">
        <v>117</v>
      </c>
      <c r="D38" s="24" t="s">
        <v>18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1"/>
      <c r="Q38" s="133">
        <f>MAX(E38:P38)</f>
        <v>0</v>
      </c>
    </row>
    <row r="39" spans="2:17" ht="15.75">
      <c r="B39" s="82">
        <v>2</v>
      </c>
      <c r="C39" s="93" t="s">
        <v>118</v>
      </c>
      <c r="D39" s="84" t="s">
        <v>18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3"/>
      <c r="Q39" s="150">
        <f>MIN(E39:P39)</f>
        <v>0</v>
      </c>
    </row>
    <row r="40" spans="2:17" ht="15.75">
      <c r="B40" s="22">
        <v>3</v>
      </c>
      <c r="C40" s="23" t="s">
        <v>70</v>
      </c>
      <c r="D40" s="24" t="s">
        <v>38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1"/>
      <c r="Q40" s="149">
        <f aca="true" t="shared" si="1" ref="Q40:Q45">SUM(E40:P40)</f>
        <v>0</v>
      </c>
    </row>
    <row r="41" spans="2:17" ht="15.75">
      <c r="B41" s="33">
        <v>4</v>
      </c>
      <c r="C41" s="34" t="s">
        <v>113</v>
      </c>
      <c r="D41" s="27" t="s">
        <v>90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149">
        <f t="shared" si="1"/>
        <v>0</v>
      </c>
    </row>
    <row r="42" spans="2:17" ht="15.75">
      <c r="B42" s="25">
        <v>5</v>
      </c>
      <c r="C42" s="123" t="s">
        <v>114</v>
      </c>
      <c r="D42" s="27" t="s">
        <v>38</v>
      </c>
      <c r="E42" s="145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3"/>
      <c r="Q42" s="144">
        <f t="shared" si="1"/>
        <v>0</v>
      </c>
    </row>
    <row r="43" spans="2:17" ht="15.75">
      <c r="B43" s="25">
        <v>6</v>
      </c>
      <c r="C43" s="26" t="s">
        <v>147</v>
      </c>
      <c r="D43" s="27" t="s">
        <v>38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3"/>
      <c r="Q43" s="141">
        <f t="shared" si="1"/>
        <v>0</v>
      </c>
    </row>
    <row r="44" spans="2:17" ht="15.75">
      <c r="B44" s="25">
        <v>7</v>
      </c>
      <c r="C44" s="28" t="s">
        <v>140</v>
      </c>
      <c r="D44" s="27" t="s">
        <v>115</v>
      </c>
      <c r="E44" s="166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49">
        <f t="shared" si="1"/>
        <v>0</v>
      </c>
    </row>
    <row r="45" spans="2:17" ht="15.75">
      <c r="B45" s="35">
        <v>8</v>
      </c>
      <c r="C45" s="38" t="s">
        <v>78</v>
      </c>
      <c r="D45" s="36" t="s">
        <v>84</v>
      </c>
      <c r="E45" s="167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9"/>
      <c r="Q45" s="149">
        <f t="shared" si="1"/>
        <v>0</v>
      </c>
    </row>
    <row r="46" spans="2:17" ht="15.75" customHeight="1">
      <c r="B46" s="91">
        <v>9</v>
      </c>
      <c r="C46" s="278" t="s">
        <v>141</v>
      </c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80"/>
    </row>
    <row r="47" spans="2:17" ht="15.75">
      <c r="B47" s="33" t="s">
        <v>75</v>
      </c>
      <c r="C47" s="90" t="s">
        <v>101</v>
      </c>
      <c r="D47" s="37" t="s">
        <v>18</v>
      </c>
      <c r="E47" s="170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171"/>
      <c r="Q47" s="133">
        <f>MAX(E47:P47)</f>
        <v>0</v>
      </c>
    </row>
    <row r="48" spans="2:17" ht="15.75">
      <c r="B48" s="25" t="s">
        <v>76</v>
      </c>
      <c r="C48" s="90" t="s">
        <v>102</v>
      </c>
      <c r="D48" s="37" t="s">
        <v>18</v>
      </c>
      <c r="E48" s="135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34"/>
      <c r="Q48" s="149">
        <f aca="true" t="shared" si="2" ref="Q48:Q53">SUM(E48:P48)</f>
        <v>0</v>
      </c>
    </row>
    <row r="49" spans="2:17" ht="15.75">
      <c r="B49" s="85" t="s">
        <v>83</v>
      </c>
      <c r="C49" s="98" t="s">
        <v>103</v>
      </c>
      <c r="D49" s="86" t="s">
        <v>18</v>
      </c>
      <c r="E49" s="172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4"/>
      <c r="Q49" s="223">
        <f t="shared" si="2"/>
        <v>0</v>
      </c>
    </row>
    <row r="50" spans="2:17" ht="15.75">
      <c r="B50" s="22">
        <v>10</v>
      </c>
      <c r="C50" s="73" t="s">
        <v>92</v>
      </c>
      <c r="D50" s="74" t="s">
        <v>69</v>
      </c>
      <c r="E50" s="224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/>
      <c r="Q50" s="133">
        <f t="shared" si="2"/>
        <v>0</v>
      </c>
    </row>
    <row r="51" spans="2:17" ht="15.75">
      <c r="B51" s="25">
        <v>11</v>
      </c>
      <c r="C51" s="28" t="s">
        <v>93</v>
      </c>
      <c r="D51" s="29" t="s">
        <v>39</v>
      </c>
      <c r="E51" s="166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  <c r="Q51" s="149">
        <f t="shared" si="2"/>
        <v>0</v>
      </c>
    </row>
    <row r="52" spans="2:17" ht="15.75">
      <c r="B52" s="82">
        <v>12</v>
      </c>
      <c r="C52" s="83" t="s">
        <v>121</v>
      </c>
      <c r="D52" s="118" t="s">
        <v>120</v>
      </c>
      <c r="E52" s="182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149">
        <f t="shared" si="2"/>
        <v>0</v>
      </c>
    </row>
    <row r="53" spans="2:17" ht="16.5" thickBot="1">
      <c r="B53" s="30">
        <v>13</v>
      </c>
      <c r="C53" s="78" t="s">
        <v>110</v>
      </c>
      <c r="D53" s="32" t="s">
        <v>39</v>
      </c>
      <c r="E53" s="175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7"/>
      <c r="Q53" s="156">
        <f t="shared" si="2"/>
        <v>0</v>
      </c>
    </row>
    <row r="54" spans="2:17" s="102" customFormat="1" ht="16.5" thickTop="1">
      <c r="B54" s="113" t="s">
        <v>91</v>
      </c>
      <c r="C54" s="75" t="s">
        <v>152</v>
      </c>
      <c r="D54" s="290"/>
      <c r="E54" s="291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89"/>
    </row>
    <row r="55" ht="16.5" thickBot="1"/>
    <row r="56" spans="2:17" ht="16.5" thickTop="1">
      <c r="B56" s="17" t="s">
        <v>73</v>
      </c>
      <c r="C56" s="187">
        <f>+'Poc. strana'!$C$27</f>
        <v>2015</v>
      </c>
      <c r="D56" s="265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</row>
    <row r="57" spans="2:17" ht="15.75">
      <c r="B57" s="18" t="s">
        <v>19</v>
      </c>
      <c r="C57" s="190">
        <f>+IF(('2.1 Osnovni teh. pod. ТE'!$C$10)=0,"",'2.1 Osnovni teh. pod. ТE'!$C$10)</f>
      </c>
      <c r="D57" s="265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</row>
    <row r="58" spans="2:17" ht="16.5" thickBot="1">
      <c r="B58" s="18" t="s">
        <v>52</v>
      </c>
      <c r="C58" s="188" t="s">
        <v>108</v>
      </c>
      <c r="D58" s="267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</row>
    <row r="59" spans="2:17" ht="16.5" thickTop="1">
      <c r="B59" s="273" t="s">
        <v>0</v>
      </c>
      <c r="C59" s="275" t="s">
        <v>8</v>
      </c>
      <c r="D59" s="276" t="s">
        <v>20</v>
      </c>
      <c r="E59" s="270" t="s">
        <v>63</v>
      </c>
      <c r="F59" s="271"/>
      <c r="G59" s="271"/>
      <c r="H59" s="271"/>
      <c r="I59" s="272"/>
      <c r="J59" s="272"/>
      <c r="K59" s="272"/>
      <c r="L59" s="272"/>
      <c r="M59" s="272"/>
      <c r="N59" s="272"/>
      <c r="O59" s="272"/>
      <c r="P59" s="272"/>
      <c r="Q59" s="105" t="s">
        <v>86</v>
      </c>
    </row>
    <row r="60" spans="2:17" ht="15.75">
      <c r="B60" s="274"/>
      <c r="C60" s="275"/>
      <c r="D60" s="277"/>
      <c r="E60" s="19" t="s">
        <v>1</v>
      </c>
      <c r="F60" s="19" t="s">
        <v>2</v>
      </c>
      <c r="G60" s="19" t="s">
        <v>3</v>
      </c>
      <c r="H60" s="19" t="s">
        <v>43</v>
      </c>
      <c r="I60" s="19" t="s">
        <v>44</v>
      </c>
      <c r="J60" s="19" t="s">
        <v>45</v>
      </c>
      <c r="K60" s="19" t="s">
        <v>46</v>
      </c>
      <c r="L60" s="19" t="s">
        <v>47</v>
      </c>
      <c r="M60" s="19" t="s">
        <v>48</v>
      </c>
      <c r="N60" s="19" t="s">
        <v>49</v>
      </c>
      <c r="O60" s="19" t="s">
        <v>50</v>
      </c>
      <c r="P60" s="20" t="s">
        <v>51</v>
      </c>
      <c r="Q60" s="21" t="s">
        <v>56</v>
      </c>
    </row>
    <row r="61" spans="2:17" ht="15.75">
      <c r="B61" s="22">
        <v>1</v>
      </c>
      <c r="C61" s="23" t="s">
        <v>117</v>
      </c>
      <c r="D61" s="24" t="s">
        <v>18</v>
      </c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1"/>
      <c r="Q61" s="133">
        <f>MAX(E61:P61)</f>
        <v>0</v>
      </c>
    </row>
    <row r="62" spans="2:17" ht="15.75">
      <c r="B62" s="82">
        <v>2</v>
      </c>
      <c r="C62" s="93" t="s">
        <v>118</v>
      </c>
      <c r="D62" s="84" t="s">
        <v>18</v>
      </c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3"/>
      <c r="Q62" s="150">
        <f>MIN(E62:P62)</f>
        <v>0</v>
      </c>
    </row>
    <row r="63" spans="2:17" ht="15.75">
      <c r="B63" s="22">
        <v>3</v>
      </c>
      <c r="C63" s="23" t="s">
        <v>70</v>
      </c>
      <c r="D63" s="24" t="s">
        <v>38</v>
      </c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/>
      <c r="Q63" s="149">
        <f aca="true" t="shared" si="3" ref="Q63:Q68">SUM(E63:P63)</f>
        <v>0</v>
      </c>
    </row>
    <row r="64" spans="2:17" ht="15.75">
      <c r="B64" s="33">
        <v>4</v>
      </c>
      <c r="C64" s="34" t="s">
        <v>113</v>
      </c>
      <c r="D64" s="27" t="s">
        <v>90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70"/>
      <c r="Q64" s="149">
        <f t="shared" si="3"/>
        <v>0</v>
      </c>
    </row>
    <row r="65" spans="2:17" ht="15.75">
      <c r="B65" s="25">
        <v>5</v>
      </c>
      <c r="C65" s="123" t="s">
        <v>114</v>
      </c>
      <c r="D65" s="27" t="s">
        <v>38</v>
      </c>
      <c r="E65" s="145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3"/>
      <c r="Q65" s="144">
        <f t="shared" si="3"/>
        <v>0</v>
      </c>
    </row>
    <row r="66" spans="2:17" ht="15.75">
      <c r="B66" s="25">
        <v>6</v>
      </c>
      <c r="C66" s="26" t="s">
        <v>147</v>
      </c>
      <c r="D66" s="27" t="s">
        <v>38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3"/>
      <c r="Q66" s="141">
        <f t="shared" si="3"/>
        <v>0</v>
      </c>
    </row>
    <row r="67" spans="2:17" ht="15.75">
      <c r="B67" s="25">
        <v>7</v>
      </c>
      <c r="C67" s="28" t="s">
        <v>140</v>
      </c>
      <c r="D67" s="27" t="s">
        <v>115</v>
      </c>
      <c r="E67" s="166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5"/>
      <c r="Q67" s="149">
        <f t="shared" si="3"/>
        <v>0</v>
      </c>
    </row>
    <row r="68" spans="2:17" ht="15.75">
      <c r="B68" s="35">
        <v>8</v>
      </c>
      <c r="C68" s="38" t="s">
        <v>78</v>
      </c>
      <c r="D68" s="36" t="s">
        <v>84</v>
      </c>
      <c r="E68" s="16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9"/>
      <c r="Q68" s="149">
        <f t="shared" si="3"/>
        <v>0</v>
      </c>
    </row>
    <row r="69" spans="2:17" ht="15.75" customHeight="1">
      <c r="B69" s="91">
        <v>9</v>
      </c>
      <c r="C69" s="278" t="s">
        <v>141</v>
      </c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</row>
    <row r="70" spans="2:17" ht="15.75">
      <c r="B70" s="33" t="s">
        <v>75</v>
      </c>
      <c r="C70" s="90" t="s">
        <v>101</v>
      </c>
      <c r="D70" s="37" t="s">
        <v>18</v>
      </c>
      <c r="E70" s="170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171"/>
      <c r="Q70" s="133">
        <f>MAX(E70:P70)</f>
        <v>0</v>
      </c>
    </row>
    <row r="71" spans="2:17" ht="15.75">
      <c r="B71" s="25" t="s">
        <v>76</v>
      </c>
      <c r="C71" s="90" t="s">
        <v>102</v>
      </c>
      <c r="D71" s="37" t="s">
        <v>18</v>
      </c>
      <c r="E71" s="135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134"/>
      <c r="Q71" s="149">
        <f aca="true" t="shared" si="4" ref="Q71:Q76">SUM(E71:P71)</f>
        <v>0</v>
      </c>
    </row>
    <row r="72" spans="2:17" ht="15.75">
      <c r="B72" s="85" t="s">
        <v>83</v>
      </c>
      <c r="C72" s="98" t="s">
        <v>103</v>
      </c>
      <c r="D72" s="86" t="s">
        <v>18</v>
      </c>
      <c r="E72" s="172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4"/>
      <c r="Q72" s="223">
        <f t="shared" si="4"/>
        <v>0</v>
      </c>
    </row>
    <row r="73" spans="2:17" ht="15.75">
      <c r="B73" s="22">
        <v>10</v>
      </c>
      <c r="C73" s="73" t="s">
        <v>92</v>
      </c>
      <c r="D73" s="74" t="s">
        <v>69</v>
      </c>
      <c r="E73" s="224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1"/>
      <c r="Q73" s="133">
        <f t="shared" si="4"/>
        <v>0</v>
      </c>
    </row>
    <row r="74" spans="2:17" ht="15.75">
      <c r="B74" s="25">
        <v>11</v>
      </c>
      <c r="C74" s="28" t="s">
        <v>93</v>
      </c>
      <c r="D74" s="29" t="s">
        <v>39</v>
      </c>
      <c r="E74" s="166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5"/>
      <c r="Q74" s="149">
        <f t="shared" si="4"/>
        <v>0</v>
      </c>
    </row>
    <row r="75" spans="2:17" ht="15.75">
      <c r="B75" s="82">
        <v>12</v>
      </c>
      <c r="C75" s="83" t="s">
        <v>121</v>
      </c>
      <c r="D75" s="118" t="s">
        <v>120</v>
      </c>
      <c r="E75" s="182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49">
        <f t="shared" si="4"/>
        <v>0</v>
      </c>
    </row>
    <row r="76" spans="2:17" ht="16.5" thickBot="1">
      <c r="B76" s="30">
        <v>13</v>
      </c>
      <c r="C76" s="78" t="s">
        <v>110</v>
      </c>
      <c r="D76" s="32" t="s">
        <v>39</v>
      </c>
      <c r="E76" s="175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7"/>
      <c r="Q76" s="156">
        <f t="shared" si="4"/>
        <v>0</v>
      </c>
    </row>
    <row r="77" spans="2:17" s="102" customFormat="1" ht="16.5" thickTop="1">
      <c r="B77" s="113" t="s">
        <v>91</v>
      </c>
      <c r="C77" s="75" t="s">
        <v>152</v>
      </c>
      <c r="D77" s="290"/>
      <c r="E77" s="291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89"/>
    </row>
    <row r="78" ht="16.5" thickBot="1"/>
    <row r="79" spans="2:17" ht="16.5" thickTop="1">
      <c r="B79" s="17" t="s">
        <v>73</v>
      </c>
      <c r="C79" s="187">
        <f>+'Poc. strana'!$C$27</f>
        <v>2015</v>
      </c>
      <c r="D79" s="265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</row>
    <row r="80" spans="2:17" ht="15.75">
      <c r="B80" s="18" t="s">
        <v>19</v>
      </c>
      <c r="C80" s="190">
        <f>+IF(('2.1 Osnovni teh. pod. ТE'!$C$10)=0,"",'2.1 Osnovni teh. pod. ТE'!$C$10)</f>
      </c>
      <c r="D80" s="265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</row>
    <row r="81" spans="2:17" ht="16.5" thickBot="1">
      <c r="B81" s="18" t="s">
        <v>52</v>
      </c>
      <c r="C81" s="188" t="s">
        <v>109</v>
      </c>
      <c r="D81" s="267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</row>
    <row r="82" spans="2:17" ht="16.5" thickTop="1">
      <c r="B82" s="273" t="s">
        <v>0</v>
      </c>
      <c r="C82" s="275" t="s">
        <v>8</v>
      </c>
      <c r="D82" s="276" t="s">
        <v>20</v>
      </c>
      <c r="E82" s="270" t="s">
        <v>63</v>
      </c>
      <c r="F82" s="271"/>
      <c r="G82" s="271"/>
      <c r="H82" s="271"/>
      <c r="I82" s="272"/>
      <c r="J82" s="272"/>
      <c r="K82" s="272"/>
      <c r="L82" s="272"/>
      <c r="M82" s="272"/>
      <c r="N82" s="272"/>
      <c r="O82" s="272"/>
      <c r="P82" s="272"/>
      <c r="Q82" s="105" t="s">
        <v>86</v>
      </c>
    </row>
    <row r="83" spans="2:17" ht="15.75">
      <c r="B83" s="274"/>
      <c r="C83" s="275"/>
      <c r="D83" s="277"/>
      <c r="E83" s="19" t="s">
        <v>1</v>
      </c>
      <c r="F83" s="19" t="s">
        <v>2</v>
      </c>
      <c r="G83" s="19" t="s">
        <v>3</v>
      </c>
      <c r="H83" s="19" t="s">
        <v>43</v>
      </c>
      <c r="I83" s="19" t="s">
        <v>44</v>
      </c>
      <c r="J83" s="19" t="s">
        <v>45</v>
      </c>
      <c r="K83" s="19" t="s">
        <v>46</v>
      </c>
      <c r="L83" s="19" t="s">
        <v>47</v>
      </c>
      <c r="M83" s="19" t="s">
        <v>48</v>
      </c>
      <c r="N83" s="19" t="s">
        <v>49</v>
      </c>
      <c r="O83" s="19" t="s">
        <v>50</v>
      </c>
      <c r="P83" s="20" t="s">
        <v>51</v>
      </c>
      <c r="Q83" s="21" t="s">
        <v>56</v>
      </c>
    </row>
    <row r="84" spans="2:17" ht="15.75">
      <c r="B84" s="22">
        <v>1</v>
      </c>
      <c r="C84" s="23" t="s">
        <v>117</v>
      </c>
      <c r="D84" s="24" t="s">
        <v>18</v>
      </c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1"/>
      <c r="Q84" s="133">
        <f>MAX(E84:P84)</f>
        <v>0</v>
      </c>
    </row>
    <row r="85" spans="2:17" ht="15.75">
      <c r="B85" s="82">
        <v>2</v>
      </c>
      <c r="C85" s="93" t="s">
        <v>118</v>
      </c>
      <c r="D85" s="84" t="s">
        <v>18</v>
      </c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3"/>
      <c r="Q85" s="150">
        <f>MIN(E85:P85)</f>
        <v>0</v>
      </c>
    </row>
    <row r="86" spans="2:17" ht="15.75">
      <c r="B86" s="22">
        <v>3</v>
      </c>
      <c r="C86" s="23" t="s">
        <v>70</v>
      </c>
      <c r="D86" s="24" t="s">
        <v>38</v>
      </c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1"/>
      <c r="Q86" s="149">
        <f aca="true" t="shared" si="5" ref="Q86:Q95">SUM(E86:P86)</f>
        <v>0</v>
      </c>
    </row>
    <row r="87" spans="2:17" ht="15.75">
      <c r="B87" s="33">
        <v>4</v>
      </c>
      <c r="C87" s="34" t="s">
        <v>113</v>
      </c>
      <c r="D87" s="27" t="s">
        <v>90</v>
      </c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  <c r="Q87" s="149">
        <f t="shared" si="5"/>
        <v>0</v>
      </c>
    </row>
    <row r="88" spans="2:17" ht="15.75">
      <c r="B88" s="25">
        <v>5</v>
      </c>
      <c r="C88" s="123" t="s">
        <v>114</v>
      </c>
      <c r="D88" s="27" t="s">
        <v>38</v>
      </c>
      <c r="E88" s="145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3"/>
      <c r="Q88" s="144">
        <f t="shared" si="5"/>
        <v>0</v>
      </c>
    </row>
    <row r="89" spans="2:17" ht="15.75">
      <c r="B89" s="25">
        <v>6</v>
      </c>
      <c r="C89" s="26" t="s">
        <v>147</v>
      </c>
      <c r="D89" s="27" t="s">
        <v>38</v>
      </c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3"/>
      <c r="Q89" s="141">
        <f t="shared" si="5"/>
        <v>0</v>
      </c>
    </row>
    <row r="90" spans="2:17" ht="15.75">
      <c r="B90" s="25">
        <v>7</v>
      </c>
      <c r="C90" s="28" t="s">
        <v>140</v>
      </c>
      <c r="D90" s="27" t="s">
        <v>115</v>
      </c>
      <c r="E90" s="166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5"/>
      <c r="Q90" s="149">
        <f t="shared" si="5"/>
        <v>0</v>
      </c>
    </row>
    <row r="91" spans="2:17" ht="15.75">
      <c r="B91" s="35">
        <v>8</v>
      </c>
      <c r="C91" s="38" t="s">
        <v>78</v>
      </c>
      <c r="D91" s="36" t="s">
        <v>84</v>
      </c>
      <c r="E91" s="167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9"/>
      <c r="Q91" s="149">
        <f t="shared" si="5"/>
        <v>0</v>
      </c>
    </row>
    <row r="92" spans="2:17" ht="15.75" customHeight="1">
      <c r="B92" s="91">
        <v>9</v>
      </c>
      <c r="C92" s="278" t="s">
        <v>141</v>
      </c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0"/>
    </row>
    <row r="93" spans="2:17" ht="15.75">
      <c r="B93" s="33" t="s">
        <v>75</v>
      </c>
      <c r="C93" s="90" t="s">
        <v>101</v>
      </c>
      <c r="D93" s="37" t="s">
        <v>18</v>
      </c>
      <c r="E93" s="170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171"/>
      <c r="Q93" s="149">
        <f t="shared" si="5"/>
        <v>0</v>
      </c>
    </row>
    <row r="94" spans="2:17" ht="15.75">
      <c r="B94" s="25" t="s">
        <v>76</v>
      </c>
      <c r="C94" s="90" t="s">
        <v>102</v>
      </c>
      <c r="D94" s="37" t="s">
        <v>18</v>
      </c>
      <c r="E94" s="135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134"/>
      <c r="Q94" s="152">
        <f t="shared" si="5"/>
        <v>0</v>
      </c>
    </row>
    <row r="95" spans="2:17" ht="15.75">
      <c r="B95" s="85" t="s">
        <v>83</v>
      </c>
      <c r="C95" s="98" t="s">
        <v>103</v>
      </c>
      <c r="D95" s="86" t="s">
        <v>18</v>
      </c>
      <c r="E95" s="172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4"/>
      <c r="Q95" s="223">
        <f t="shared" si="5"/>
        <v>0</v>
      </c>
    </row>
    <row r="96" spans="2:17" ht="15.75">
      <c r="B96" s="22">
        <v>10</v>
      </c>
      <c r="C96" s="73" t="s">
        <v>92</v>
      </c>
      <c r="D96" s="74" t="s">
        <v>69</v>
      </c>
      <c r="E96" s="224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1"/>
      <c r="Q96" s="133">
        <f>SUM(E96:P96)</f>
        <v>0</v>
      </c>
    </row>
    <row r="97" spans="2:17" ht="15.75">
      <c r="B97" s="25">
        <v>11</v>
      </c>
      <c r="C97" s="28" t="s">
        <v>93</v>
      </c>
      <c r="D97" s="29" t="s">
        <v>39</v>
      </c>
      <c r="E97" s="166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5"/>
      <c r="Q97" s="149">
        <f>SUM(E97:P97)</f>
        <v>0</v>
      </c>
    </row>
    <row r="98" spans="2:17" ht="15.75">
      <c r="B98" s="82">
        <v>12</v>
      </c>
      <c r="C98" s="83" t="s">
        <v>121</v>
      </c>
      <c r="D98" s="118" t="s">
        <v>120</v>
      </c>
      <c r="E98" s="182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40"/>
      <c r="Q98" s="152">
        <f>SUM(E98:P98)</f>
        <v>0</v>
      </c>
    </row>
    <row r="99" spans="2:17" ht="16.5" thickBot="1">
      <c r="B99" s="30">
        <v>13</v>
      </c>
      <c r="C99" s="78" t="s">
        <v>110</v>
      </c>
      <c r="D99" s="32" t="s">
        <v>39</v>
      </c>
      <c r="E99" s="175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7"/>
      <c r="Q99" s="156">
        <f>SUM(E99:P99)</f>
        <v>0</v>
      </c>
    </row>
    <row r="100" spans="2:17" s="102" customFormat="1" ht="16.5" thickTop="1">
      <c r="B100" s="113" t="s">
        <v>91</v>
      </c>
      <c r="C100" s="75" t="s">
        <v>152</v>
      </c>
      <c r="D100" s="290"/>
      <c r="E100" s="291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89"/>
    </row>
    <row r="101" ht="16.5" thickBot="1"/>
    <row r="102" spans="2:17" ht="16.5" thickTop="1">
      <c r="B102" s="17" t="s">
        <v>73</v>
      </c>
      <c r="C102" s="187">
        <f>+'Poc. strana'!$C$27</f>
        <v>2015</v>
      </c>
      <c r="D102" s="265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</row>
    <row r="103" spans="2:17" ht="15.75">
      <c r="B103" s="18" t="s">
        <v>19</v>
      </c>
      <c r="C103" s="190">
        <f>+IF(('2.1 Osnovni teh. pod. ТE'!$C$10)=0,"",'2.1 Osnovni teh. pod. ТE'!$C$10)</f>
      </c>
      <c r="D103" s="265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</row>
    <row r="104" spans="2:17" ht="16.5" thickBot="1">
      <c r="B104" s="18" t="s">
        <v>52</v>
      </c>
      <c r="C104" s="188" t="s">
        <v>94</v>
      </c>
      <c r="D104" s="267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</row>
    <row r="105" spans="2:17" ht="16.5" thickTop="1">
      <c r="B105" s="273" t="s">
        <v>0</v>
      </c>
      <c r="C105" s="275" t="s">
        <v>8</v>
      </c>
      <c r="D105" s="276" t="s">
        <v>20</v>
      </c>
      <c r="E105" s="270" t="s">
        <v>63</v>
      </c>
      <c r="F105" s="271"/>
      <c r="G105" s="271"/>
      <c r="H105" s="271"/>
      <c r="I105" s="272"/>
      <c r="J105" s="272"/>
      <c r="K105" s="272"/>
      <c r="L105" s="272"/>
      <c r="M105" s="272"/>
      <c r="N105" s="272"/>
      <c r="O105" s="272"/>
      <c r="P105" s="272"/>
      <c r="Q105" s="105" t="s">
        <v>86</v>
      </c>
    </row>
    <row r="106" spans="2:17" ht="15.75">
      <c r="B106" s="274"/>
      <c r="C106" s="275"/>
      <c r="D106" s="277"/>
      <c r="E106" s="19" t="s">
        <v>1</v>
      </c>
      <c r="F106" s="19" t="s">
        <v>2</v>
      </c>
      <c r="G106" s="19" t="s">
        <v>3</v>
      </c>
      <c r="H106" s="19" t="s">
        <v>43</v>
      </c>
      <c r="I106" s="19" t="s">
        <v>44</v>
      </c>
      <c r="J106" s="19" t="s">
        <v>45</v>
      </c>
      <c r="K106" s="19" t="s">
        <v>46</v>
      </c>
      <c r="L106" s="19" t="s">
        <v>47</v>
      </c>
      <c r="M106" s="19" t="s">
        <v>48</v>
      </c>
      <c r="N106" s="19" t="s">
        <v>49</v>
      </c>
      <c r="O106" s="19" t="s">
        <v>50</v>
      </c>
      <c r="P106" s="20" t="s">
        <v>51</v>
      </c>
      <c r="Q106" s="21" t="s">
        <v>56</v>
      </c>
    </row>
    <row r="107" spans="2:17" ht="15.75">
      <c r="B107" s="22">
        <v>1</v>
      </c>
      <c r="C107" s="23" t="s">
        <v>117</v>
      </c>
      <c r="D107" s="24" t="s">
        <v>18</v>
      </c>
      <c r="E107" s="160"/>
      <c r="F107" s="160"/>
      <c r="G107" s="52"/>
      <c r="H107" s="160"/>
      <c r="I107" s="160"/>
      <c r="J107" s="160"/>
      <c r="K107" s="160"/>
      <c r="L107" s="160"/>
      <c r="M107" s="160"/>
      <c r="N107" s="160"/>
      <c r="O107" s="160"/>
      <c r="P107" s="161"/>
      <c r="Q107" s="133">
        <f>MAX(E107:P107)</f>
        <v>0</v>
      </c>
    </row>
    <row r="108" spans="2:17" ht="15.75">
      <c r="B108" s="82">
        <v>2</v>
      </c>
      <c r="C108" s="93" t="s">
        <v>118</v>
      </c>
      <c r="D108" s="84" t="s">
        <v>18</v>
      </c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3"/>
      <c r="Q108" s="150">
        <f>MIN(E108:P108)</f>
        <v>0</v>
      </c>
    </row>
    <row r="109" spans="2:17" ht="15.75">
      <c r="B109" s="22">
        <v>3</v>
      </c>
      <c r="C109" s="23" t="s">
        <v>70</v>
      </c>
      <c r="D109" s="24" t="s">
        <v>38</v>
      </c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1"/>
      <c r="Q109" s="149">
        <f aca="true" t="shared" si="6" ref="Q109:Q118">SUM(E109:P109)</f>
        <v>0</v>
      </c>
    </row>
    <row r="110" spans="2:17" ht="15.75">
      <c r="B110" s="33">
        <v>4</v>
      </c>
      <c r="C110" s="34" t="s">
        <v>113</v>
      </c>
      <c r="D110" s="27" t="s">
        <v>90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  <c r="Q110" s="149">
        <f t="shared" si="6"/>
        <v>0</v>
      </c>
    </row>
    <row r="111" spans="2:17" ht="15.75">
      <c r="B111" s="25">
        <v>5</v>
      </c>
      <c r="C111" s="123" t="s">
        <v>114</v>
      </c>
      <c r="D111" s="27" t="s">
        <v>38</v>
      </c>
      <c r="E111" s="145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3"/>
      <c r="Q111" s="144">
        <f t="shared" si="6"/>
        <v>0</v>
      </c>
    </row>
    <row r="112" spans="2:17" ht="15.75">
      <c r="B112" s="25">
        <v>6</v>
      </c>
      <c r="C112" s="26" t="s">
        <v>147</v>
      </c>
      <c r="D112" s="27" t="s">
        <v>38</v>
      </c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3"/>
      <c r="Q112" s="141">
        <f t="shared" si="6"/>
        <v>0</v>
      </c>
    </row>
    <row r="113" spans="2:17" ht="15.75">
      <c r="B113" s="25">
        <v>7</v>
      </c>
      <c r="C113" s="28" t="s">
        <v>140</v>
      </c>
      <c r="D113" s="27" t="s">
        <v>115</v>
      </c>
      <c r="E113" s="166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5"/>
      <c r="Q113" s="149">
        <f t="shared" si="6"/>
        <v>0</v>
      </c>
    </row>
    <row r="114" spans="2:17" ht="15.75">
      <c r="B114" s="35">
        <v>8</v>
      </c>
      <c r="C114" s="38" t="s">
        <v>78</v>
      </c>
      <c r="D114" s="36" t="s">
        <v>84</v>
      </c>
      <c r="E114" s="167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9"/>
      <c r="Q114" s="149">
        <f t="shared" si="6"/>
        <v>0</v>
      </c>
    </row>
    <row r="115" spans="2:17" ht="15.75" customHeight="1">
      <c r="B115" s="91">
        <v>9</v>
      </c>
      <c r="C115" s="278" t="s">
        <v>141</v>
      </c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80"/>
    </row>
    <row r="116" spans="2:17" ht="15.75">
      <c r="B116" s="33" t="s">
        <v>75</v>
      </c>
      <c r="C116" s="90" t="s">
        <v>101</v>
      </c>
      <c r="D116" s="37" t="s">
        <v>18</v>
      </c>
      <c r="E116" s="170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171"/>
      <c r="Q116" s="149">
        <f t="shared" si="6"/>
        <v>0</v>
      </c>
    </row>
    <row r="117" spans="2:17" ht="15.75">
      <c r="B117" s="25" t="s">
        <v>76</v>
      </c>
      <c r="C117" s="90" t="s">
        <v>102</v>
      </c>
      <c r="D117" s="37" t="s">
        <v>18</v>
      </c>
      <c r="E117" s="135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134"/>
      <c r="Q117" s="152">
        <f t="shared" si="6"/>
        <v>0</v>
      </c>
    </row>
    <row r="118" spans="2:17" ht="15.75">
      <c r="B118" s="85" t="s">
        <v>83</v>
      </c>
      <c r="C118" s="98" t="s">
        <v>103</v>
      </c>
      <c r="D118" s="86" t="s">
        <v>18</v>
      </c>
      <c r="E118" s="172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4"/>
      <c r="Q118" s="223">
        <f t="shared" si="6"/>
        <v>0</v>
      </c>
    </row>
    <row r="119" spans="2:17" ht="15.75">
      <c r="B119" s="22">
        <v>10</v>
      </c>
      <c r="C119" s="73" t="s">
        <v>92</v>
      </c>
      <c r="D119" s="74" t="s">
        <v>69</v>
      </c>
      <c r="E119" s="224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1"/>
      <c r="Q119" s="133">
        <f>SUM(E119:P119)</f>
        <v>0</v>
      </c>
    </row>
    <row r="120" spans="2:17" ht="15.75">
      <c r="B120" s="25">
        <v>11</v>
      </c>
      <c r="C120" s="28" t="s">
        <v>93</v>
      </c>
      <c r="D120" s="29" t="s">
        <v>39</v>
      </c>
      <c r="E120" s="166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5"/>
      <c r="Q120" s="149">
        <f>SUM(E120:P120)</f>
        <v>0</v>
      </c>
    </row>
    <row r="121" spans="2:17" ht="15.75">
      <c r="B121" s="82">
        <v>12</v>
      </c>
      <c r="C121" s="83" t="s">
        <v>121</v>
      </c>
      <c r="D121" s="118" t="s">
        <v>120</v>
      </c>
      <c r="E121" s="182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40"/>
      <c r="Q121" s="152">
        <f>SUM(E121:P121)</f>
        <v>0</v>
      </c>
    </row>
    <row r="122" spans="2:17" ht="16.5" thickBot="1">
      <c r="B122" s="30">
        <v>13</v>
      </c>
      <c r="C122" s="78" t="s">
        <v>110</v>
      </c>
      <c r="D122" s="32" t="s">
        <v>39</v>
      </c>
      <c r="E122" s="175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7"/>
      <c r="Q122" s="156">
        <f>SUM(E122:P122)</f>
        <v>0</v>
      </c>
    </row>
    <row r="123" spans="2:17" s="102" customFormat="1" ht="16.5" thickTop="1">
      <c r="B123" s="113" t="s">
        <v>91</v>
      </c>
      <c r="C123" s="75" t="s">
        <v>152</v>
      </c>
      <c r="D123" s="290"/>
      <c r="E123" s="291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89"/>
    </row>
    <row r="124" ht="16.5" thickBot="1"/>
    <row r="125" spans="2:17" ht="16.5" thickTop="1">
      <c r="B125" s="17" t="s">
        <v>73</v>
      </c>
      <c r="C125" s="187">
        <f>+'Poc. strana'!$C$27</f>
        <v>2015</v>
      </c>
      <c r="D125" s="265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</row>
    <row r="126" spans="2:17" ht="15.75">
      <c r="B126" s="18" t="s">
        <v>19</v>
      </c>
      <c r="C126" s="190">
        <f>+IF(('2.1 Osnovni teh. pod. ТE'!$C$10)=0,"",'2.1 Osnovni teh. pod. ТE'!$C$10)</f>
      </c>
      <c r="D126" s="265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</row>
    <row r="127" spans="2:17" ht="16.5" thickBot="1">
      <c r="B127" s="18" t="s">
        <v>52</v>
      </c>
      <c r="C127" s="188" t="s">
        <v>95</v>
      </c>
      <c r="D127" s="267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</row>
    <row r="128" spans="2:17" ht="16.5" thickTop="1">
      <c r="B128" s="273" t="s">
        <v>0</v>
      </c>
      <c r="C128" s="275" t="s">
        <v>8</v>
      </c>
      <c r="D128" s="276" t="s">
        <v>20</v>
      </c>
      <c r="E128" s="270" t="s">
        <v>63</v>
      </c>
      <c r="F128" s="271"/>
      <c r="G128" s="271"/>
      <c r="H128" s="271"/>
      <c r="I128" s="272"/>
      <c r="J128" s="272"/>
      <c r="K128" s="272"/>
      <c r="L128" s="272"/>
      <c r="M128" s="272"/>
      <c r="N128" s="272"/>
      <c r="O128" s="272"/>
      <c r="P128" s="272"/>
      <c r="Q128" s="105" t="s">
        <v>86</v>
      </c>
    </row>
    <row r="129" spans="2:17" ht="15.75">
      <c r="B129" s="274"/>
      <c r="C129" s="275"/>
      <c r="D129" s="277"/>
      <c r="E129" s="19" t="s">
        <v>1</v>
      </c>
      <c r="F129" s="19" t="s">
        <v>2</v>
      </c>
      <c r="G129" s="19" t="s">
        <v>3</v>
      </c>
      <c r="H129" s="19" t="s">
        <v>43</v>
      </c>
      <c r="I129" s="19" t="s">
        <v>44</v>
      </c>
      <c r="J129" s="19" t="s">
        <v>45</v>
      </c>
      <c r="K129" s="19" t="s">
        <v>46</v>
      </c>
      <c r="L129" s="19" t="s">
        <v>47</v>
      </c>
      <c r="M129" s="19" t="s">
        <v>48</v>
      </c>
      <c r="N129" s="19" t="s">
        <v>49</v>
      </c>
      <c r="O129" s="19" t="s">
        <v>50</v>
      </c>
      <c r="P129" s="20" t="s">
        <v>51</v>
      </c>
      <c r="Q129" s="21" t="s">
        <v>56</v>
      </c>
    </row>
    <row r="130" spans="2:17" ht="15.75">
      <c r="B130" s="22">
        <v>1</v>
      </c>
      <c r="C130" s="23" t="s">
        <v>117</v>
      </c>
      <c r="D130" s="24" t="s">
        <v>18</v>
      </c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1"/>
      <c r="Q130" s="133">
        <f>MAX(E130:P130)</f>
        <v>0</v>
      </c>
    </row>
    <row r="131" spans="2:17" ht="15.75">
      <c r="B131" s="82">
        <v>2</v>
      </c>
      <c r="C131" s="93" t="s">
        <v>118</v>
      </c>
      <c r="D131" s="84" t="s">
        <v>18</v>
      </c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3"/>
      <c r="Q131" s="150">
        <f>MIN(E131:P131)</f>
        <v>0</v>
      </c>
    </row>
    <row r="132" spans="2:17" ht="15.75">
      <c r="B132" s="22">
        <v>3</v>
      </c>
      <c r="C132" s="23" t="s">
        <v>70</v>
      </c>
      <c r="D132" s="24" t="s">
        <v>38</v>
      </c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1"/>
      <c r="Q132" s="149">
        <f aca="true" t="shared" si="7" ref="Q132:Q141">SUM(E132:P132)</f>
        <v>0</v>
      </c>
    </row>
    <row r="133" spans="2:17" ht="15.75">
      <c r="B133" s="33">
        <v>4</v>
      </c>
      <c r="C133" s="34" t="s">
        <v>113</v>
      </c>
      <c r="D133" s="27" t="s">
        <v>90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70"/>
      <c r="Q133" s="149">
        <f t="shared" si="7"/>
        <v>0</v>
      </c>
    </row>
    <row r="134" spans="2:17" ht="15.75">
      <c r="B134" s="25">
        <v>5</v>
      </c>
      <c r="C134" s="123" t="s">
        <v>114</v>
      </c>
      <c r="D134" s="27" t="s">
        <v>38</v>
      </c>
      <c r="E134" s="145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3"/>
      <c r="Q134" s="144">
        <f t="shared" si="7"/>
        <v>0</v>
      </c>
    </row>
    <row r="135" spans="2:17" ht="15.75">
      <c r="B135" s="25">
        <v>6</v>
      </c>
      <c r="C135" s="26" t="s">
        <v>147</v>
      </c>
      <c r="D135" s="27" t="s">
        <v>38</v>
      </c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3"/>
      <c r="Q135" s="141">
        <f t="shared" si="7"/>
        <v>0</v>
      </c>
    </row>
    <row r="136" spans="2:17" ht="15.75">
      <c r="B136" s="25">
        <v>7</v>
      </c>
      <c r="C136" s="28" t="s">
        <v>140</v>
      </c>
      <c r="D136" s="27" t="s">
        <v>115</v>
      </c>
      <c r="E136" s="166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5"/>
      <c r="Q136" s="149">
        <f t="shared" si="7"/>
        <v>0</v>
      </c>
    </row>
    <row r="137" spans="2:17" ht="15.75">
      <c r="B137" s="35">
        <v>8</v>
      </c>
      <c r="C137" s="38" t="s">
        <v>78</v>
      </c>
      <c r="D137" s="36" t="s">
        <v>84</v>
      </c>
      <c r="E137" s="167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9"/>
      <c r="Q137" s="149">
        <f t="shared" si="7"/>
        <v>0</v>
      </c>
    </row>
    <row r="138" spans="2:17" ht="15.75" customHeight="1">
      <c r="B138" s="91">
        <v>9</v>
      </c>
      <c r="C138" s="278" t="s">
        <v>141</v>
      </c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80"/>
    </row>
    <row r="139" spans="2:17" ht="15.75">
      <c r="B139" s="33" t="s">
        <v>75</v>
      </c>
      <c r="C139" s="90" t="s">
        <v>101</v>
      </c>
      <c r="D139" s="37" t="s">
        <v>18</v>
      </c>
      <c r="E139" s="170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171"/>
      <c r="Q139" s="149">
        <f t="shared" si="7"/>
        <v>0</v>
      </c>
    </row>
    <row r="140" spans="2:17" ht="15.75">
      <c r="B140" s="25" t="s">
        <v>76</v>
      </c>
      <c r="C140" s="90" t="s">
        <v>102</v>
      </c>
      <c r="D140" s="37" t="s">
        <v>18</v>
      </c>
      <c r="E140" s="135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134"/>
      <c r="Q140" s="152">
        <f t="shared" si="7"/>
        <v>0</v>
      </c>
    </row>
    <row r="141" spans="2:17" ht="15.75">
      <c r="B141" s="85" t="s">
        <v>83</v>
      </c>
      <c r="C141" s="98" t="s">
        <v>103</v>
      </c>
      <c r="D141" s="86" t="s">
        <v>18</v>
      </c>
      <c r="E141" s="172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4"/>
      <c r="Q141" s="223">
        <f t="shared" si="7"/>
        <v>0</v>
      </c>
    </row>
    <row r="142" spans="2:17" ht="15.75">
      <c r="B142" s="22">
        <v>10</v>
      </c>
      <c r="C142" s="73" t="s">
        <v>92</v>
      </c>
      <c r="D142" s="74" t="s">
        <v>69</v>
      </c>
      <c r="E142" s="224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1"/>
      <c r="Q142" s="133">
        <f>SUM(E142:P142)</f>
        <v>0</v>
      </c>
    </row>
    <row r="143" spans="2:17" ht="15.75">
      <c r="B143" s="25">
        <v>11</v>
      </c>
      <c r="C143" s="28" t="s">
        <v>93</v>
      </c>
      <c r="D143" s="29" t="s">
        <v>39</v>
      </c>
      <c r="E143" s="166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5"/>
      <c r="Q143" s="149">
        <f>SUM(E143:P143)</f>
        <v>0</v>
      </c>
    </row>
    <row r="144" spans="2:17" ht="15.75">
      <c r="B144" s="82">
        <v>12</v>
      </c>
      <c r="C144" s="83" t="s">
        <v>121</v>
      </c>
      <c r="D144" s="118" t="s">
        <v>120</v>
      </c>
      <c r="E144" s="182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40"/>
      <c r="Q144" s="152">
        <f>SUM(E144:P144)</f>
        <v>0</v>
      </c>
    </row>
    <row r="145" spans="2:17" ht="16.5" thickBot="1">
      <c r="B145" s="30">
        <v>13</v>
      </c>
      <c r="C145" s="78" t="s">
        <v>110</v>
      </c>
      <c r="D145" s="32" t="s">
        <v>39</v>
      </c>
      <c r="E145" s="175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7"/>
      <c r="Q145" s="156">
        <f>SUM(E145:P145)</f>
        <v>0</v>
      </c>
    </row>
    <row r="146" spans="2:3" ht="16.5" thickTop="1">
      <c r="B146" s="113" t="s">
        <v>91</v>
      </c>
      <c r="C146" s="75" t="s">
        <v>152</v>
      </c>
    </row>
  </sheetData>
  <sheetProtection/>
  <mergeCells count="39">
    <mergeCell ref="B2:F2"/>
    <mergeCell ref="C138:Q138"/>
    <mergeCell ref="C115:Q115"/>
    <mergeCell ref="D125:Q127"/>
    <mergeCell ref="B128:B129"/>
    <mergeCell ref="C128:C129"/>
    <mergeCell ref="D128:D129"/>
    <mergeCell ref="E128:P128"/>
    <mergeCell ref="D102:Q104"/>
    <mergeCell ref="B105:B106"/>
    <mergeCell ref="C105:C106"/>
    <mergeCell ref="D105:D106"/>
    <mergeCell ref="E105:P105"/>
    <mergeCell ref="D79:Q81"/>
    <mergeCell ref="B82:B83"/>
    <mergeCell ref="C82:C83"/>
    <mergeCell ref="D82:D83"/>
    <mergeCell ref="E82:P82"/>
    <mergeCell ref="C92:Q92"/>
    <mergeCell ref="D56:Q58"/>
    <mergeCell ref="B59:B60"/>
    <mergeCell ref="C59:C60"/>
    <mergeCell ref="D59:D60"/>
    <mergeCell ref="E59:P59"/>
    <mergeCell ref="C69:Q69"/>
    <mergeCell ref="C46:Q46"/>
    <mergeCell ref="D33:Q35"/>
    <mergeCell ref="B36:B37"/>
    <mergeCell ref="C36:C37"/>
    <mergeCell ref="D36:D37"/>
    <mergeCell ref="E36:P36"/>
    <mergeCell ref="B7:Q7"/>
    <mergeCell ref="C23:Q23"/>
    <mergeCell ref="D10:Q12"/>
    <mergeCell ref="B8:H8"/>
    <mergeCell ref="E13:P13"/>
    <mergeCell ref="B13:B14"/>
    <mergeCell ref="C13:C14"/>
    <mergeCell ref="D13:D14"/>
  </mergeCells>
  <printOptions horizontalCentered="1"/>
  <pageMargins left="0.25" right="0.25" top="0.33" bottom="0.34" header="0.19" footer="0.16"/>
  <pageSetup fitToHeight="6" horizontalDpi="600" verticalDpi="600" orientation="landscape" paperSize="9" scale="60" r:id="rId1"/>
  <headerFooter alignWithMargins="0">
    <oddFooter>&amp;CСтрана &amp;P од &amp;N</oddFooter>
  </headerFooter>
  <rowBreaks count="3" manualBreakCount="3">
    <brk id="54" max="16" man="1"/>
    <brk id="100" max="16" man="1"/>
    <brk id="14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U110"/>
  <sheetViews>
    <sheetView showGridLines="0" zoomScaleSheetLayoutView="75" zoomScalePageLayoutView="0" workbookViewId="0" topLeftCell="A1">
      <selection activeCell="B7" sqref="B7:Q7"/>
    </sheetView>
  </sheetViews>
  <sheetFormatPr defaultColWidth="9.140625" defaultRowHeight="12.75"/>
  <cols>
    <col min="1" max="1" width="2.140625" style="6" customWidth="1"/>
    <col min="2" max="2" width="8.8515625" style="6" customWidth="1"/>
    <col min="3" max="3" width="33.7109375" style="6" customWidth="1"/>
    <col min="4" max="4" width="12.140625" style="6" customWidth="1"/>
    <col min="5" max="5" width="11.28125" style="6" customWidth="1"/>
    <col min="6" max="17" width="9.7109375" style="6" customWidth="1"/>
    <col min="18" max="16384" width="9.140625" style="6" customWidth="1"/>
  </cols>
  <sheetData>
    <row r="1" spans="1:3" ht="15.75">
      <c r="A1" s="75"/>
      <c r="B1" s="75" t="s">
        <v>71</v>
      </c>
      <c r="C1" s="75"/>
    </row>
    <row r="2" spans="2:7" ht="15.75" customHeight="1">
      <c r="B2" s="287" t="str">
        <f>+'Poc. strana'!$A$15&amp;" "&amp;'Poc. strana'!$B$15</f>
        <v>Делатност: ПРОИЗВОДЊА ЕЛЕКТРИЧНЕ ЕНЕРГИЈЕ УКУПНЕ ОДОБРЕНЕ СНАГЕ ПРИКЉУЧКА ПРЕКО 1 MW</v>
      </c>
      <c r="C2" s="287"/>
      <c r="D2" s="287"/>
      <c r="E2" s="287"/>
      <c r="F2" s="287"/>
      <c r="G2" s="287"/>
    </row>
    <row r="3" spans="2:3" ht="15.75">
      <c r="B3" s="124" t="str">
        <f>+CONCATENATE('Poc. strana'!$A$23," ",'Poc. strana'!$C$23)</f>
        <v>Назив енергетског субјекта: </v>
      </c>
      <c r="C3" s="75"/>
    </row>
    <row r="4" spans="2:3" ht="15.75">
      <c r="B4" s="125" t="str">
        <f>+CONCATENATE('Poc. strana'!$A$37," ",'Poc. strana'!$C$37)</f>
        <v>Датум обраде: </v>
      </c>
      <c r="C4" s="75"/>
    </row>
    <row r="6" spans="2:73" s="3" customFormat="1" ht="17.25" customHeight="1">
      <c r="B6" s="1"/>
      <c r="C6" s="1"/>
      <c r="D6" s="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18" s="3" customFormat="1" ht="17.25" customHeight="1">
      <c r="A7" s="5"/>
      <c r="B7" s="257" t="s">
        <v>145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126"/>
    </row>
    <row r="8" spans="2:9" ht="15.75">
      <c r="B8" s="269"/>
      <c r="C8" s="269"/>
      <c r="D8" s="269"/>
      <c r="E8" s="269"/>
      <c r="F8" s="269"/>
      <c r="G8" s="269"/>
      <c r="H8" s="269"/>
      <c r="I8" s="269"/>
    </row>
    <row r="9" ht="16.5" thickBot="1"/>
    <row r="10" spans="2:17" ht="16.5" thickTop="1">
      <c r="B10" s="17" t="s">
        <v>73</v>
      </c>
      <c r="C10" s="186">
        <f>+'Poc. strana'!$C$27</f>
        <v>2015</v>
      </c>
      <c r="D10" s="42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2:17" ht="15.75">
      <c r="B11" s="18" t="s">
        <v>19</v>
      </c>
      <c r="C11" s="190">
        <f>+IF(('2.1 Osnovni teh. pod. ТE'!$C$10)=0,"",'2.1 Osnovni teh. pod. ТE'!$C$10)</f>
      </c>
      <c r="D11" s="42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2:17" ht="16.5" thickBot="1">
      <c r="B12" s="18" t="s">
        <v>52</v>
      </c>
      <c r="C12" s="189" t="s">
        <v>35</v>
      </c>
      <c r="D12" s="42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2:17" ht="16.5" thickTop="1">
      <c r="B13" s="273" t="s">
        <v>85</v>
      </c>
      <c r="C13" s="281" t="s">
        <v>8</v>
      </c>
      <c r="D13" s="283" t="s">
        <v>20</v>
      </c>
      <c r="E13" s="284" t="s">
        <v>63</v>
      </c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6"/>
      <c r="Q13" s="94"/>
    </row>
    <row r="14" spans="2:17" ht="15.75">
      <c r="B14" s="274"/>
      <c r="C14" s="282"/>
      <c r="D14" s="276"/>
      <c r="E14" s="95" t="s">
        <v>1</v>
      </c>
      <c r="F14" s="95" t="s">
        <v>2</v>
      </c>
      <c r="G14" s="95" t="s">
        <v>3</v>
      </c>
      <c r="H14" s="95" t="s">
        <v>43</v>
      </c>
      <c r="I14" s="95" t="s">
        <v>44</v>
      </c>
      <c r="J14" s="95" t="s">
        <v>45</v>
      </c>
      <c r="K14" s="95" t="s">
        <v>46</v>
      </c>
      <c r="L14" s="95" t="s">
        <v>47</v>
      </c>
      <c r="M14" s="95" t="s">
        <v>48</v>
      </c>
      <c r="N14" s="95" t="s">
        <v>49</v>
      </c>
      <c r="O14" s="95" t="s">
        <v>50</v>
      </c>
      <c r="P14" s="89" t="s">
        <v>51</v>
      </c>
      <c r="Q14" s="21" t="s">
        <v>56</v>
      </c>
    </row>
    <row r="15" spans="2:17" ht="15.75">
      <c r="B15" s="96">
        <v>1</v>
      </c>
      <c r="C15" s="107" t="s">
        <v>122</v>
      </c>
      <c r="D15" s="40" t="s">
        <v>41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78">
        <f>SUM(E15:P15)</f>
        <v>0</v>
      </c>
    </row>
    <row r="16" spans="2:17" ht="15.75">
      <c r="B16" s="106">
        <v>2</v>
      </c>
      <c r="C16" s="131" t="s">
        <v>111</v>
      </c>
      <c r="D16" s="40" t="s">
        <v>41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2"/>
      <c r="Q16" s="178">
        <f>SUM(E16:P16)</f>
        <v>0</v>
      </c>
    </row>
    <row r="17" spans="2:17" ht="15.75">
      <c r="B17" s="106">
        <v>3</v>
      </c>
      <c r="C17" s="39" t="s">
        <v>64</v>
      </c>
      <c r="D17" s="40" t="s">
        <v>41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78">
        <f>SUM(E17:P17)</f>
        <v>0</v>
      </c>
    </row>
    <row r="18" spans="2:17" ht="15.75">
      <c r="B18" s="97">
        <v>4</v>
      </c>
      <c r="C18" s="38" t="s">
        <v>74</v>
      </c>
      <c r="D18" s="41" t="s">
        <v>41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79">
        <f>SUM(E18:P18)</f>
        <v>0</v>
      </c>
    </row>
    <row r="19" spans="2:17" ht="15.75">
      <c r="B19" s="96">
        <v>5</v>
      </c>
      <c r="C19" s="136" t="s">
        <v>112</v>
      </c>
      <c r="D19" s="74" t="s">
        <v>41</v>
      </c>
      <c r="E19" s="127">
        <f>+SUM(E15:E18)</f>
        <v>0</v>
      </c>
      <c r="F19" s="127">
        <f aca="true" t="shared" si="0" ref="F19:P19">+SUM(F15:F18)</f>
        <v>0</v>
      </c>
      <c r="G19" s="127">
        <f t="shared" si="0"/>
        <v>0</v>
      </c>
      <c r="H19" s="127">
        <f t="shared" si="0"/>
        <v>0</v>
      </c>
      <c r="I19" s="127">
        <f t="shared" si="0"/>
        <v>0</v>
      </c>
      <c r="J19" s="127">
        <f t="shared" si="0"/>
        <v>0</v>
      </c>
      <c r="K19" s="127">
        <f t="shared" si="0"/>
        <v>0</v>
      </c>
      <c r="L19" s="127">
        <f t="shared" si="0"/>
        <v>0</v>
      </c>
      <c r="M19" s="127">
        <f t="shared" si="0"/>
        <v>0</v>
      </c>
      <c r="N19" s="127">
        <f t="shared" si="0"/>
        <v>0</v>
      </c>
      <c r="O19" s="127">
        <f t="shared" si="0"/>
        <v>0</v>
      </c>
      <c r="P19" s="127">
        <f t="shared" si="0"/>
        <v>0</v>
      </c>
      <c r="Q19" s="179">
        <f>SUM(E19:P19)</f>
        <v>0</v>
      </c>
    </row>
    <row r="20" spans="2:17" ht="15.75">
      <c r="B20" s="96">
        <v>6</v>
      </c>
      <c r="C20" s="73" t="s">
        <v>97</v>
      </c>
      <c r="D20" s="74" t="s">
        <v>18</v>
      </c>
      <c r="E20" s="127">
        <f>+IF('2.3 Neraspolozivost-ТЕ'!E$15&gt;0,('2.2 Ostvareno-proizvodnja-TE'!#REF!/'2.3 Neraspolozivost-ТЕ'!E$15)*1000,0)</f>
        <v>0</v>
      </c>
      <c r="F20" s="127">
        <f>+IF('2.3 Neraspolozivost-ТЕ'!F$15&gt;0,('2.2 Ostvareno-proizvodnja-TE'!#REF!/'2.3 Neraspolozivost-ТЕ'!F$15)*1000,0)</f>
        <v>0</v>
      </c>
      <c r="G20" s="127">
        <f>+IF('2.3 Neraspolozivost-ТЕ'!G$15&gt;0,('2.2 Ostvareno-proizvodnja-TE'!#REF!/'2.3 Neraspolozivost-ТЕ'!G$15)*1000,0)</f>
        <v>0</v>
      </c>
      <c r="H20" s="127">
        <f>+IF('2.3 Neraspolozivost-ТЕ'!H$15&gt;0,('2.2 Ostvareno-proizvodnja-TE'!#REF!/'2.3 Neraspolozivost-ТЕ'!H$15)*1000,0)</f>
        <v>0</v>
      </c>
      <c r="I20" s="127">
        <f>+IF('2.3 Neraspolozivost-ТЕ'!I$15&gt;0,('2.2 Ostvareno-proizvodnja-TE'!#REF!/'2.3 Neraspolozivost-ТЕ'!I$15)*1000,0)</f>
        <v>0</v>
      </c>
      <c r="J20" s="127">
        <f>+IF('2.3 Neraspolozivost-ТЕ'!J$15&gt;0,('2.2 Ostvareno-proizvodnja-TE'!#REF!/'2.3 Neraspolozivost-ТЕ'!J$15)*1000,0)</f>
        <v>0</v>
      </c>
      <c r="K20" s="127">
        <f>+IF('2.3 Neraspolozivost-ТЕ'!K$15&gt;0,('2.2 Ostvareno-proizvodnja-TE'!#REF!/'2.3 Neraspolozivost-ТЕ'!K$15)*1000,0)</f>
        <v>0</v>
      </c>
      <c r="L20" s="127">
        <f>+IF('2.3 Neraspolozivost-ТЕ'!L$15&gt;0,('2.2 Ostvareno-proizvodnja-TE'!#REF!/'2.3 Neraspolozivost-ТЕ'!L$15)*1000,0)</f>
        <v>0</v>
      </c>
      <c r="M20" s="127">
        <f>+IF('2.3 Neraspolozivost-ТЕ'!M$15&gt;0,('2.2 Ostvareno-proizvodnja-TE'!#REF!/'2.3 Neraspolozivost-ТЕ'!M$15)*1000,0)</f>
        <v>0</v>
      </c>
      <c r="N20" s="127">
        <f>+IF('2.3 Neraspolozivost-ТЕ'!N$15&gt;0,('2.2 Ostvareno-proizvodnja-TE'!#REF!/'2.3 Neraspolozivost-ТЕ'!N$15)*1000,0)</f>
        <v>0</v>
      </c>
      <c r="O20" s="127">
        <f>+IF('2.3 Neraspolozivost-ТЕ'!O$15&gt;0,('2.2 Ostvareno-proizvodnja-TE'!#REF!/'2.3 Neraspolozivost-ТЕ'!O$15)*1000,0)</f>
        <v>0</v>
      </c>
      <c r="P20" s="127">
        <f>+IF('2.3 Neraspolozivost-ТЕ'!P$15&gt;0,('2.2 Ostvareno-proizvodnja-TE'!#REF!/'2.3 Neraspolozivost-ТЕ'!P$15)*1000,0)</f>
        <v>0</v>
      </c>
      <c r="Q20" s="133">
        <f>+IF('2.3 Neraspolozivost-ТЕ'!Q$15&gt;0,('2.2 Ostvareno-proizvodnja-TE'!#REF!/'2.3 Neraspolozivost-ТЕ'!Q$15)*1000,0)</f>
        <v>0</v>
      </c>
    </row>
    <row r="21" spans="2:17" ht="15.75">
      <c r="B21" s="97">
        <v>7</v>
      </c>
      <c r="C21" s="38" t="s">
        <v>98</v>
      </c>
      <c r="D21" s="108" t="s">
        <v>17</v>
      </c>
      <c r="E21" s="128">
        <f>+IF('2.1 Osnovni teh. pod. ТE'!$F$15&gt;0,E20/'2.1 Osnovni teh. pod. ТE'!$F$15,0)</f>
        <v>0</v>
      </c>
      <c r="F21" s="128">
        <f>+IF('2.1 Osnovni teh. pod. ТE'!$F$15&gt;0,F20/'2.1 Osnovni teh. pod. ТE'!$F$15,0)</f>
        <v>0</v>
      </c>
      <c r="G21" s="128">
        <f>+IF('2.1 Osnovni teh. pod. ТE'!$F$15&gt;0,G20/'2.1 Osnovni teh. pod. ТE'!$F$15,0)</f>
        <v>0</v>
      </c>
      <c r="H21" s="128">
        <f>+IF('2.1 Osnovni teh. pod. ТE'!$F$15&gt;0,H20/'2.1 Osnovni teh. pod. ТE'!$F$15,0)</f>
        <v>0</v>
      </c>
      <c r="I21" s="128">
        <f>+IF('2.1 Osnovni teh. pod. ТE'!$F$15&gt;0,I20/'2.1 Osnovni teh. pod. ТE'!$F$15,0)</f>
        <v>0</v>
      </c>
      <c r="J21" s="128">
        <f>+IF('2.1 Osnovni teh. pod. ТE'!$F$15&gt;0,J20/'2.1 Osnovni teh. pod. ТE'!$F$15,0)</f>
        <v>0</v>
      </c>
      <c r="K21" s="128">
        <f>+IF('2.1 Osnovni teh. pod. ТE'!$F$15&gt;0,K20/'2.1 Osnovni teh. pod. ТE'!$F$15,0)</f>
        <v>0</v>
      </c>
      <c r="L21" s="128">
        <f>+IF('2.1 Osnovni teh. pod. ТE'!$F$15&gt;0,L20/'2.1 Osnovni teh. pod. ТE'!$F$15,0)</f>
        <v>0</v>
      </c>
      <c r="M21" s="128">
        <f>+IF('2.1 Osnovni teh. pod. ТE'!$F$15&gt;0,M20/'2.1 Osnovni teh. pod. ТE'!$F$15,0)</f>
        <v>0</v>
      </c>
      <c r="N21" s="128">
        <f>+IF('2.1 Osnovni teh. pod. ТE'!$F$15&gt;0,N20/'2.1 Osnovni teh. pod. ТE'!$F$15,0)</f>
        <v>0</v>
      </c>
      <c r="O21" s="128">
        <f>+IF('2.1 Osnovni teh. pod. ТE'!$F$15&gt;0,O20/'2.1 Osnovni teh. pod. ТE'!$F$15,0)</f>
        <v>0</v>
      </c>
      <c r="P21" s="128">
        <f>+IF('2.1 Osnovni teh. pod. ТE'!$F$15&gt;0,P20/'2.1 Osnovni teh. pod. ТE'!$F$15,0)</f>
        <v>0</v>
      </c>
      <c r="Q21" s="137">
        <f>+IF('2.1 Osnovni teh. pod. ТE'!$F$15&gt;0,Q20/'2.1 Osnovni teh. pod. ТE'!$F$15,0)</f>
        <v>0</v>
      </c>
    </row>
    <row r="22" spans="2:17" s="102" customFormat="1" ht="15.75">
      <c r="B22" s="96">
        <v>8</v>
      </c>
      <c r="C22" s="129" t="s">
        <v>96</v>
      </c>
      <c r="D22" s="130" t="s">
        <v>17</v>
      </c>
      <c r="E22" s="181">
        <f>+IF((E18+E15)&gt;0,E18/(E18+E15),0)</f>
        <v>0</v>
      </c>
      <c r="F22" s="181">
        <f aca="true" t="shared" si="1" ref="F22:P22">+IF((F18+F15)&gt;0,F18/(F18+F15),0)</f>
        <v>0</v>
      </c>
      <c r="G22" s="181">
        <f t="shared" si="1"/>
        <v>0</v>
      </c>
      <c r="H22" s="181">
        <f t="shared" si="1"/>
        <v>0</v>
      </c>
      <c r="I22" s="181">
        <f t="shared" si="1"/>
        <v>0</v>
      </c>
      <c r="J22" s="181">
        <f t="shared" si="1"/>
        <v>0</v>
      </c>
      <c r="K22" s="181">
        <f t="shared" si="1"/>
        <v>0</v>
      </c>
      <c r="L22" s="181">
        <f t="shared" si="1"/>
        <v>0</v>
      </c>
      <c r="M22" s="181">
        <f t="shared" si="1"/>
        <v>0</v>
      </c>
      <c r="N22" s="181">
        <f t="shared" si="1"/>
        <v>0</v>
      </c>
      <c r="O22" s="181">
        <f t="shared" si="1"/>
        <v>0</v>
      </c>
      <c r="P22" s="181">
        <f t="shared" si="1"/>
        <v>0</v>
      </c>
      <c r="Q22" s="180">
        <f>+IF((Q18+Q15)&gt;0,Q18/(Q18+Q15),0)</f>
        <v>0</v>
      </c>
    </row>
    <row r="23" spans="2:17" ht="15.75">
      <c r="B23" s="116">
        <v>9</v>
      </c>
      <c r="C23" s="117" t="s">
        <v>104</v>
      </c>
      <c r="D23" s="118" t="s">
        <v>17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9"/>
    </row>
    <row r="24" spans="2:17" ht="15.75">
      <c r="B24" s="96">
        <v>10</v>
      </c>
      <c r="C24" s="114" t="s">
        <v>105</v>
      </c>
      <c r="D24" s="74" t="s">
        <v>107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183">
        <f>SUM(E24:P24)</f>
        <v>0</v>
      </c>
    </row>
    <row r="25" spans="2:17" ht="16.5" thickBot="1">
      <c r="B25" s="115">
        <v>11</v>
      </c>
      <c r="C25" s="31" t="s">
        <v>106</v>
      </c>
      <c r="D25" s="32" t="s">
        <v>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184">
        <f>SUM(E25:P25)</f>
        <v>0</v>
      </c>
    </row>
    <row r="26" ht="17.25" thickBot="1" thickTop="1"/>
    <row r="27" spans="2:17" ht="16.5" thickTop="1">
      <c r="B27" s="17" t="s">
        <v>73</v>
      </c>
      <c r="C27" s="186">
        <f>+'Poc. strana'!$C$27</f>
        <v>2015</v>
      </c>
      <c r="D27" s="42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2:17" ht="15.75">
      <c r="B28" s="18" t="s">
        <v>19</v>
      </c>
      <c r="C28" s="190">
        <f>+IF(('2.1 Osnovni teh. pod. ТE'!$C$10)=0,"",'2.1 Osnovni teh. pod. ТE'!$C$10)</f>
      </c>
      <c r="D28" s="42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2:17" ht="16.5" thickBot="1">
      <c r="B29" s="18" t="s">
        <v>52</v>
      </c>
      <c r="C29" s="189" t="s">
        <v>36</v>
      </c>
      <c r="D29" s="42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2:17" ht="16.5" thickTop="1">
      <c r="B30" s="273" t="s">
        <v>85</v>
      </c>
      <c r="C30" s="281" t="s">
        <v>8</v>
      </c>
      <c r="D30" s="283" t="s">
        <v>20</v>
      </c>
      <c r="E30" s="284" t="s">
        <v>63</v>
      </c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6"/>
      <c r="Q30" s="94"/>
    </row>
    <row r="31" spans="2:17" ht="15.75">
      <c r="B31" s="274"/>
      <c r="C31" s="282"/>
      <c r="D31" s="276"/>
      <c r="E31" s="95" t="s">
        <v>1</v>
      </c>
      <c r="F31" s="95" t="s">
        <v>2</v>
      </c>
      <c r="G31" s="95" t="s">
        <v>3</v>
      </c>
      <c r="H31" s="95" t="s">
        <v>43</v>
      </c>
      <c r="I31" s="95" t="s">
        <v>44</v>
      </c>
      <c r="J31" s="95" t="s">
        <v>45</v>
      </c>
      <c r="K31" s="95" t="s">
        <v>46</v>
      </c>
      <c r="L31" s="95" t="s">
        <v>47</v>
      </c>
      <c r="M31" s="95" t="s">
        <v>48</v>
      </c>
      <c r="N31" s="95" t="s">
        <v>49</v>
      </c>
      <c r="O31" s="95" t="s">
        <v>50</v>
      </c>
      <c r="P31" s="89" t="s">
        <v>51</v>
      </c>
      <c r="Q31" s="21" t="s">
        <v>56</v>
      </c>
    </row>
    <row r="32" spans="2:17" ht="15.75">
      <c r="B32" s="96">
        <v>1</v>
      </c>
      <c r="C32" s="107" t="s">
        <v>122</v>
      </c>
      <c r="D32" s="40" t="s">
        <v>41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78">
        <f>SUM(E32:P32)</f>
        <v>0</v>
      </c>
    </row>
    <row r="33" spans="2:17" ht="15.75">
      <c r="B33" s="106">
        <v>2</v>
      </c>
      <c r="C33" s="131" t="s">
        <v>111</v>
      </c>
      <c r="D33" s="40" t="s">
        <v>41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32"/>
      <c r="Q33" s="178">
        <f>SUM(E33:P33)</f>
        <v>0</v>
      </c>
    </row>
    <row r="34" spans="2:17" ht="15.75">
      <c r="B34" s="106">
        <v>3</v>
      </c>
      <c r="C34" s="39" t="s">
        <v>64</v>
      </c>
      <c r="D34" s="40" t="s">
        <v>41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78">
        <f>SUM(E34:P34)</f>
        <v>0</v>
      </c>
    </row>
    <row r="35" spans="2:17" ht="15.75">
      <c r="B35" s="97">
        <v>4</v>
      </c>
      <c r="C35" s="38" t="s">
        <v>74</v>
      </c>
      <c r="D35" s="41" t="s">
        <v>41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79">
        <f>SUM(E35:P35)</f>
        <v>0</v>
      </c>
    </row>
    <row r="36" spans="2:17" ht="15.75">
      <c r="B36" s="96">
        <v>5</v>
      </c>
      <c r="C36" s="136" t="s">
        <v>112</v>
      </c>
      <c r="D36" s="74" t="s">
        <v>41</v>
      </c>
      <c r="E36" s="127">
        <f aca="true" t="shared" si="2" ref="E36:P36">+SUM(E32:E35)</f>
        <v>0</v>
      </c>
      <c r="F36" s="127">
        <f t="shared" si="2"/>
        <v>0</v>
      </c>
      <c r="G36" s="127">
        <f t="shared" si="2"/>
        <v>0</v>
      </c>
      <c r="H36" s="127">
        <f t="shared" si="2"/>
        <v>0</v>
      </c>
      <c r="I36" s="127">
        <f t="shared" si="2"/>
        <v>0</v>
      </c>
      <c r="J36" s="127">
        <f t="shared" si="2"/>
        <v>0</v>
      </c>
      <c r="K36" s="127">
        <f t="shared" si="2"/>
        <v>0</v>
      </c>
      <c r="L36" s="127">
        <f t="shared" si="2"/>
        <v>0</v>
      </c>
      <c r="M36" s="127">
        <f t="shared" si="2"/>
        <v>0</v>
      </c>
      <c r="N36" s="127">
        <f t="shared" si="2"/>
        <v>0</v>
      </c>
      <c r="O36" s="127">
        <f t="shared" si="2"/>
        <v>0</v>
      </c>
      <c r="P36" s="127">
        <f t="shared" si="2"/>
        <v>0</v>
      </c>
      <c r="Q36" s="179">
        <f>SUM(E36:P36)</f>
        <v>0</v>
      </c>
    </row>
    <row r="37" spans="2:17" ht="15.75">
      <c r="B37" s="96">
        <v>6</v>
      </c>
      <c r="C37" s="73" t="s">
        <v>97</v>
      </c>
      <c r="D37" s="74" t="s">
        <v>18</v>
      </c>
      <c r="E37" s="127">
        <f>+IF('2.3 Neraspolozivost-ТЕ'!E$32&gt;0,('2.2 Ostvareno-proizvodnja-TE'!E$43/'2.3 Neraspolozivost-ТЕ'!E$32)*1000,0)</f>
        <v>0</v>
      </c>
      <c r="F37" s="127">
        <f>+IF('2.3 Neraspolozivost-ТЕ'!F$32&gt;0,('2.2 Ostvareno-proizvodnja-TE'!F$43/'2.3 Neraspolozivost-ТЕ'!F$32)*1000,0)</f>
        <v>0</v>
      </c>
      <c r="G37" s="127">
        <f>+IF('2.3 Neraspolozivost-ТЕ'!G$32&gt;0,('2.2 Ostvareno-proizvodnja-TE'!G$43/'2.3 Neraspolozivost-ТЕ'!G$32)*1000,0)</f>
        <v>0</v>
      </c>
      <c r="H37" s="127">
        <f>+IF('2.3 Neraspolozivost-ТЕ'!H$32&gt;0,('2.2 Ostvareno-proizvodnja-TE'!H$43/'2.3 Neraspolozivost-ТЕ'!H$32)*1000,0)</f>
        <v>0</v>
      </c>
      <c r="I37" s="127">
        <f>+IF('2.3 Neraspolozivost-ТЕ'!I$32&gt;0,('2.2 Ostvareno-proizvodnja-TE'!I$43/'2.3 Neraspolozivost-ТЕ'!I$32)*1000,0)</f>
        <v>0</v>
      </c>
      <c r="J37" s="127">
        <f>+IF('2.3 Neraspolozivost-ТЕ'!J$32&gt;0,('2.2 Ostvareno-proizvodnja-TE'!J$43/'2.3 Neraspolozivost-ТЕ'!J$32)*1000,0)</f>
        <v>0</v>
      </c>
      <c r="K37" s="127">
        <f>+IF('2.3 Neraspolozivost-ТЕ'!K$32&gt;0,('2.2 Ostvareno-proizvodnja-TE'!K$43/'2.3 Neraspolozivost-ТЕ'!K$32)*1000,0)</f>
        <v>0</v>
      </c>
      <c r="L37" s="127">
        <f>+IF('2.3 Neraspolozivost-ТЕ'!L$32&gt;0,('2.2 Ostvareno-proizvodnja-TE'!L$43/'2.3 Neraspolozivost-ТЕ'!L$32)*1000,0)</f>
        <v>0</v>
      </c>
      <c r="M37" s="127">
        <f>+IF('2.3 Neraspolozivost-ТЕ'!M$32&gt;0,('2.2 Ostvareno-proizvodnja-TE'!M$43/'2.3 Neraspolozivost-ТЕ'!M$32)*1000,0)</f>
        <v>0</v>
      </c>
      <c r="N37" s="127">
        <f>+IF('2.3 Neraspolozivost-ТЕ'!N$32&gt;0,('2.2 Ostvareno-proizvodnja-TE'!N$43/'2.3 Neraspolozivost-ТЕ'!N$32)*1000,0)</f>
        <v>0</v>
      </c>
      <c r="O37" s="127">
        <f>+IF('2.3 Neraspolozivost-ТЕ'!O$32&gt;0,('2.2 Ostvareno-proizvodnja-TE'!O$43/'2.3 Neraspolozivost-ТЕ'!O$32)*1000,0)</f>
        <v>0</v>
      </c>
      <c r="P37" s="127">
        <f>+IF('2.3 Neraspolozivost-ТЕ'!P$32&gt;0,('2.2 Ostvareno-proizvodnja-TE'!P$43/'2.3 Neraspolozivost-ТЕ'!P$32)*1000,0)</f>
        <v>0</v>
      </c>
      <c r="Q37" s="133">
        <f>+IF('2.3 Neraspolozivost-ТЕ'!Q$32&gt;0,('2.2 Ostvareno-proizvodnja-TE'!Q$43/'2.3 Neraspolozivost-ТЕ'!Q$32)*1000,0)</f>
        <v>0</v>
      </c>
    </row>
    <row r="38" spans="2:17" ht="15.75">
      <c r="B38" s="97">
        <v>7</v>
      </c>
      <c r="C38" s="38" t="s">
        <v>98</v>
      </c>
      <c r="D38" s="108" t="s">
        <v>17</v>
      </c>
      <c r="E38" s="128">
        <f>+IF('2.1 Osnovni teh. pod. ТE'!$G$15&gt;0,E37/'2.1 Osnovni teh. pod. ТE'!$G$15,0)</f>
        <v>0</v>
      </c>
      <c r="F38" s="128">
        <f>+IF('2.1 Osnovni teh. pod. ТE'!$G$15&gt;0,F37/'2.1 Osnovni teh. pod. ТE'!$G$15,0)</f>
        <v>0</v>
      </c>
      <c r="G38" s="128">
        <f>+IF('2.1 Osnovni teh. pod. ТE'!$G$15&gt;0,G37/'2.1 Osnovni teh. pod. ТE'!$G$15,0)</f>
        <v>0</v>
      </c>
      <c r="H38" s="128">
        <f>+IF('2.1 Osnovni teh. pod. ТE'!$G$15&gt;0,H37/'2.1 Osnovni teh. pod. ТE'!$G$15,0)</f>
        <v>0</v>
      </c>
      <c r="I38" s="128">
        <f>+IF('2.1 Osnovni teh. pod. ТE'!$G$15&gt;0,I37/'2.1 Osnovni teh. pod. ТE'!$G$15,0)</f>
        <v>0</v>
      </c>
      <c r="J38" s="128">
        <f>+IF('2.1 Osnovni teh. pod. ТE'!$G$15&gt;0,J37/'2.1 Osnovni teh. pod. ТE'!$G$15,0)</f>
        <v>0</v>
      </c>
      <c r="K38" s="128">
        <f>+IF('2.1 Osnovni teh. pod. ТE'!$G$15&gt;0,K37/'2.1 Osnovni teh. pod. ТE'!$G$15,0)</f>
        <v>0</v>
      </c>
      <c r="L38" s="128">
        <f>+IF('2.1 Osnovni teh. pod. ТE'!$G$15&gt;0,L37/'2.1 Osnovni teh. pod. ТE'!$G$15,0)</f>
        <v>0</v>
      </c>
      <c r="M38" s="128">
        <f>+IF('2.1 Osnovni teh. pod. ТE'!$G$15&gt;0,M37/'2.1 Osnovni teh. pod. ТE'!$G$15,0)</f>
        <v>0</v>
      </c>
      <c r="N38" s="128">
        <f>+IF('2.1 Osnovni teh. pod. ТE'!$G$15&gt;0,N37/'2.1 Osnovni teh. pod. ТE'!$G$15,0)</f>
        <v>0</v>
      </c>
      <c r="O38" s="128">
        <f>+IF('2.1 Osnovni teh. pod. ТE'!$G$15&gt;0,O37/'2.1 Osnovni teh. pod. ТE'!$G$15,0)</f>
        <v>0</v>
      </c>
      <c r="P38" s="128">
        <f>+IF('2.1 Osnovni teh. pod. ТE'!$G$15&gt;0,P37/'2.1 Osnovni teh. pod. ТE'!$G$15,0)</f>
        <v>0</v>
      </c>
      <c r="Q38" s="137">
        <f>+IF('2.1 Osnovni teh. pod. ТE'!$G$15&gt;0,Q37/'2.1 Osnovni teh. pod. ТE'!$G$15,0)</f>
        <v>0</v>
      </c>
    </row>
    <row r="39" spans="2:17" ht="15.75">
      <c r="B39" s="96">
        <v>8</v>
      </c>
      <c r="C39" s="129" t="s">
        <v>96</v>
      </c>
      <c r="D39" s="130" t="s">
        <v>17</v>
      </c>
      <c r="E39" s="181">
        <f>+IF((E35+E32)&gt;0,E35/(E35+E32),0)</f>
        <v>0</v>
      </c>
      <c r="F39" s="181">
        <f aca="true" t="shared" si="3" ref="F39:Q39">+IF((F35+F32)&gt;0,F35/(F35+F32),0)</f>
        <v>0</v>
      </c>
      <c r="G39" s="181">
        <f t="shared" si="3"/>
        <v>0</v>
      </c>
      <c r="H39" s="181">
        <f t="shared" si="3"/>
        <v>0</v>
      </c>
      <c r="I39" s="181">
        <f t="shared" si="3"/>
        <v>0</v>
      </c>
      <c r="J39" s="181">
        <f t="shared" si="3"/>
        <v>0</v>
      </c>
      <c r="K39" s="181">
        <f t="shared" si="3"/>
        <v>0</v>
      </c>
      <c r="L39" s="181">
        <f t="shared" si="3"/>
        <v>0</v>
      </c>
      <c r="M39" s="181">
        <f t="shared" si="3"/>
        <v>0</v>
      </c>
      <c r="N39" s="181">
        <f t="shared" si="3"/>
        <v>0</v>
      </c>
      <c r="O39" s="181">
        <f t="shared" si="3"/>
        <v>0</v>
      </c>
      <c r="P39" s="181">
        <f t="shared" si="3"/>
        <v>0</v>
      </c>
      <c r="Q39" s="180">
        <f t="shared" si="3"/>
        <v>0</v>
      </c>
    </row>
    <row r="40" spans="2:17" ht="15.75">
      <c r="B40" s="116">
        <v>9</v>
      </c>
      <c r="C40" s="117" t="s">
        <v>104</v>
      </c>
      <c r="D40" s="118" t="s">
        <v>17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9"/>
    </row>
    <row r="41" spans="2:17" ht="15.75">
      <c r="B41" s="96">
        <v>10</v>
      </c>
      <c r="C41" s="114" t="s">
        <v>105</v>
      </c>
      <c r="D41" s="74" t="s">
        <v>107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83">
        <f>SUM(E41:P41)</f>
        <v>0</v>
      </c>
    </row>
    <row r="42" spans="2:17" ht="16.5" thickBot="1">
      <c r="B42" s="115">
        <v>11</v>
      </c>
      <c r="C42" s="31" t="s">
        <v>106</v>
      </c>
      <c r="D42" s="32" t="s">
        <v>65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184">
        <f>SUM(E42:P42)</f>
        <v>0</v>
      </c>
    </row>
    <row r="43" ht="17.25" thickBot="1" thickTop="1"/>
    <row r="44" spans="2:17" ht="16.5" thickTop="1">
      <c r="B44" s="17" t="s">
        <v>73</v>
      </c>
      <c r="C44" s="186">
        <f>+'Poc. strana'!$C$27</f>
        <v>2015</v>
      </c>
      <c r="D44" s="42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2:17" ht="15.75">
      <c r="B45" s="18" t="s">
        <v>19</v>
      </c>
      <c r="C45" s="190">
        <f>+IF(('2.1 Osnovni teh. pod. ТE'!$C$10)=0,"",'2.1 Osnovni teh. pod. ТE'!$C$10)</f>
      </c>
      <c r="D45" s="42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2:17" ht="16.5" thickBot="1">
      <c r="B46" s="18" t="s">
        <v>52</v>
      </c>
      <c r="C46" s="189" t="s">
        <v>108</v>
      </c>
      <c r="D46" s="42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2:17" ht="16.5" thickTop="1">
      <c r="B47" s="273" t="s">
        <v>85</v>
      </c>
      <c r="C47" s="281" t="s">
        <v>8</v>
      </c>
      <c r="D47" s="283" t="s">
        <v>20</v>
      </c>
      <c r="E47" s="284" t="s">
        <v>63</v>
      </c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6"/>
      <c r="Q47" s="94"/>
    </row>
    <row r="48" spans="2:17" ht="15.75">
      <c r="B48" s="274"/>
      <c r="C48" s="282"/>
      <c r="D48" s="276"/>
      <c r="E48" s="95" t="s">
        <v>1</v>
      </c>
      <c r="F48" s="95" t="s">
        <v>2</v>
      </c>
      <c r="G48" s="95" t="s">
        <v>3</v>
      </c>
      <c r="H48" s="95" t="s">
        <v>43</v>
      </c>
      <c r="I48" s="95" t="s">
        <v>44</v>
      </c>
      <c r="J48" s="95" t="s">
        <v>45</v>
      </c>
      <c r="K48" s="95" t="s">
        <v>46</v>
      </c>
      <c r="L48" s="95" t="s">
        <v>47</v>
      </c>
      <c r="M48" s="95" t="s">
        <v>48</v>
      </c>
      <c r="N48" s="95" t="s">
        <v>49</v>
      </c>
      <c r="O48" s="95" t="s">
        <v>50</v>
      </c>
      <c r="P48" s="89" t="s">
        <v>51</v>
      </c>
      <c r="Q48" s="21" t="s">
        <v>56</v>
      </c>
    </row>
    <row r="49" spans="2:17" ht="15.75">
      <c r="B49" s="96">
        <v>1</v>
      </c>
      <c r="C49" s="107" t="s">
        <v>122</v>
      </c>
      <c r="D49" s="40" t="s">
        <v>41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178">
        <f>SUM(E49:P49)</f>
        <v>0</v>
      </c>
    </row>
    <row r="50" spans="2:17" ht="15.75">
      <c r="B50" s="106">
        <v>2</v>
      </c>
      <c r="C50" s="131" t="s">
        <v>111</v>
      </c>
      <c r="D50" s="40" t="s">
        <v>41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32"/>
      <c r="Q50" s="178">
        <f>SUM(E50:P50)</f>
        <v>0</v>
      </c>
    </row>
    <row r="51" spans="2:17" ht="15.75">
      <c r="B51" s="106">
        <v>3</v>
      </c>
      <c r="C51" s="39" t="s">
        <v>64</v>
      </c>
      <c r="D51" s="40" t="s">
        <v>41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78">
        <f>SUM(E51:P51)</f>
        <v>0</v>
      </c>
    </row>
    <row r="52" spans="2:17" ht="15.75">
      <c r="B52" s="97">
        <v>4</v>
      </c>
      <c r="C52" s="38" t="s">
        <v>74</v>
      </c>
      <c r="D52" s="41" t="s">
        <v>41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79">
        <f>SUM(E52:P52)</f>
        <v>0</v>
      </c>
    </row>
    <row r="53" spans="2:17" ht="15.75">
      <c r="B53" s="96">
        <v>5</v>
      </c>
      <c r="C53" s="136" t="s">
        <v>112</v>
      </c>
      <c r="D53" s="74" t="s">
        <v>41</v>
      </c>
      <c r="E53" s="127">
        <f aca="true" t="shared" si="4" ref="E53:P53">+SUM(E49:E52)</f>
        <v>0</v>
      </c>
      <c r="F53" s="127">
        <f t="shared" si="4"/>
        <v>0</v>
      </c>
      <c r="G53" s="127">
        <f t="shared" si="4"/>
        <v>0</v>
      </c>
      <c r="H53" s="127">
        <f t="shared" si="4"/>
        <v>0</v>
      </c>
      <c r="I53" s="127">
        <f t="shared" si="4"/>
        <v>0</v>
      </c>
      <c r="J53" s="127">
        <f t="shared" si="4"/>
        <v>0</v>
      </c>
      <c r="K53" s="127">
        <f t="shared" si="4"/>
        <v>0</v>
      </c>
      <c r="L53" s="127">
        <f t="shared" si="4"/>
        <v>0</v>
      </c>
      <c r="M53" s="127">
        <f t="shared" si="4"/>
        <v>0</v>
      </c>
      <c r="N53" s="127">
        <f t="shared" si="4"/>
        <v>0</v>
      </c>
      <c r="O53" s="127">
        <f t="shared" si="4"/>
        <v>0</v>
      </c>
      <c r="P53" s="127">
        <f t="shared" si="4"/>
        <v>0</v>
      </c>
      <c r="Q53" s="179">
        <f>SUM(E53:P53)</f>
        <v>0</v>
      </c>
    </row>
    <row r="54" spans="2:17" ht="15.75">
      <c r="B54" s="96">
        <v>6</v>
      </c>
      <c r="C54" s="73" t="s">
        <v>97</v>
      </c>
      <c r="D54" s="74" t="s">
        <v>18</v>
      </c>
      <c r="E54" s="127">
        <f>+IF('2.3 Neraspolozivost-ТЕ'!E$49&gt;0,('2.2 Ostvareno-proizvodnja-TE'!E$66/'2.3 Neraspolozivost-ТЕ'!E$49)*1000,0)</f>
        <v>0</v>
      </c>
      <c r="F54" s="127">
        <f>+IF('2.3 Neraspolozivost-ТЕ'!F$49&gt;0,('2.2 Ostvareno-proizvodnja-TE'!F$66/'2.3 Neraspolozivost-ТЕ'!F$49)*1000,0)</f>
        <v>0</v>
      </c>
      <c r="G54" s="127">
        <f>+IF('2.3 Neraspolozivost-ТЕ'!G$49&gt;0,('2.2 Ostvareno-proizvodnja-TE'!G$66/'2.3 Neraspolozivost-ТЕ'!G$49)*1000,0)</f>
        <v>0</v>
      </c>
      <c r="H54" s="127">
        <f>+IF('2.3 Neraspolozivost-ТЕ'!H$49&gt;0,('2.2 Ostvareno-proizvodnja-TE'!H$66/'2.3 Neraspolozivost-ТЕ'!H$49)*1000,0)</f>
        <v>0</v>
      </c>
      <c r="I54" s="127">
        <f>+IF('2.3 Neraspolozivost-ТЕ'!I$49&gt;0,('2.2 Ostvareno-proizvodnja-TE'!I$66/'2.3 Neraspolozivost-ТЕ'!I$49)*1000,0)</f>
        <v>0</v>
      </c>
      <c r="J54" s="127">
        <f>+IF('2.3 Neraspolozivost-ТЕ'!J$49&gt;0,('2.2 Ostvareno-proizvodnja-TE'!J$66/'2.3 Neraspolozivost-ТЕ'!J$49)*1000,0)</f>
        <v>0</v>
      </c>
      <c r="K54" s="127">
        <f>+IF('2.3 Neraspolozivost-ТЕ'!K$49&gt;0,('2.2 Ostvareno-proizvodnja-TE'!K$66/'2.3 Neraspolozivost-ТЕ'!K$49)*1000,0)</f>
        <v>0</v>
      </c>
      <c r="L54" s="127">
        <f>+IF('2.3 Neraspolozivost-ТЕ'!L$49&gt;0,('2.2 Ostvareno-proizvodnja-TE'!L$66/'2.3 Neraspolozivost-ТЕ'!L$49)*1000,0)</f>
        <v>0</v>
      </c>
      <c r="M54" s="127">
        <f>+IF('2.3 Neraspolozivost-ТЕ'!M$49&gt;0,('2.2 Ostvareno-proizvodnja-TE'!M$66/'2.3 Neraspolozivost-ТЕ'!M$49)*1000,0)</f>
        <v>0</v>
      </c>
      <c r="N54" s="127">
        <f>+IF('2.3 Neraspolozivost-ТЕ'!N$49&gt;0,('2.2 Ostvareno-proizvodnja-TE'!N$66/'2.3 Neraspolozivost-ТЕ'!N$49)*1000,0)</f>
        <v>0</v>
      </c>
      <c r="O54" s="127">
        <f>+IF('2.3 Neraspolozivost-ТЕ'!O$49&gt;0,('2.2 Ostvareno-proizvodnja-TE'!O$66/'2.3 Neraspolozivost-ТЕ'!O$49)*1000,0)</f>
        <v>0</v>
      </c>
      <c r="P54" s="127">
        <f>+IF('2.3 Neraspolozivost-ТЕ'!P$49&gt;0,('2.2 Ostvareno-proizvodnja-TE'!P$66/'2.3 Neraspolozivost-ТЕ'!P$49)*1000,0)</f>
        <v>0</v>
      </c>
      <c r="Q54" s="133">
        <f>+IF('2.3 Neraspolozivost-ТЕ'!Q$49&gt;0,('2.2 Ostvareno-proizvodnja-TE'!Q$66/'2.3 Neraspolozivost-ТЕ'!Q$49)*1000,0)</f>
        <v>0</v>
      </c>
    </row>
    <row r="55" spans="2:17" ht="15.75">
      <c r="B55" s="97">
        <v>7</v>
      </c>
      <c r="C55" s="38" t="s">
        <v>98</v>
      </c>
      <c r="D55" s="108" t="s">
        <v>17</v>
      </c>
      <c r="E55" s="128">
        <f>+IF('2.1 Osnovni teh. pod. ТE'!$H$15&gt;0,E54/'2.1 Osnovni teh. pod. ТE'!$H$15,0)</f>
        <v>0</v>
      </c>
      <c r="F55" s="128">
        <f>+IF('2.1 Osnovni teh. pod. ТE'!$H$15&gt;0,F54/'2.1 Osnovni teh. pod. ТE'!$H$15,0)</f>
        <v>0</v>
      </c>
      <c r="G55" s="128">
        <f>+IF('2.1 Osnovni teh. pod. ТE'!$H$15&gt;0,G54/'2.1 Osnovni teh. pod. ТE'!$H$15,0)</f>
        <v>0</v>
      </c>
      <c r="H55" s="128">
        <f>+IF('2.1 Osnovni teh. pod. ТE'!$H$15&gt;0,H54/'2.1 Osnovni teh. pod. ТE'!$H$15,0)</f>
        <v>0</v>
      </c>
      <c r="I55" s="128">
        <f>+IF('2.1 Osnovni teh. pod. ТE'!$H$15&gt;0,I54/'2.1 Osnovni teh. pod. ТE'!$H$15,0)</f>
        <v>0</v>
      </c>
      <c r="J55" s="128">
        <f>+IF('2.1 Osnovni teh. pod. ТE'!$H$15&gt;0,J54/'2.1 Osnovni teh. pod. ТE'!$H$15,0)</f>
        <v>0</v>
      </c>
      <c r="K55" s="128">
        <f>+IF('2.1 Osnovni teh. pod. ТE'!$H$15&gt;0,K54/'2.1 Osnovni teh. pod. ТE'!$H$15,0)</f>
        <v>0</v>
      </c>
      <c r="L55" s="128">
        <f>+IF('2.1 Osnovni teh. pod. ТE'!$H$15&gt;0,L54/'2.1 Osnovni teh. pod. ТE'!$H$15,0)</f>
        <v>0</v>
      </c>
      <c r="M55" s="128">
        <f>+IF('2.1 Osnovni teh. pod. ТE'!$H$15&gt;0,M54/'2.1 Osnovni teh. pod. ТE'!$H$15,0)</f>
        <v>0</v>
      </c>
      <c r="N55" s="128">
        <f>+IF('2.1 Osnovni teh. pod. ТE'!$H$15&gt;0,N54/'2.1 Osnovni teh. pod. ТE'!$H$15,0)</f>
        <v>0</v>
      </c>
      <c r="O55" s="128">
        <f>+IF('2.1 Osnovni teh. pod. ТE'!$H$15&gt;0,O54/'2.1 Osnovni teh. pod. ТE'!$H$15,0)</f>
        <v>0</v>
      </c>
      <c r="P55" s="128">
        <f>+IF('2.1 Osnovni teh. pod. ТE'!$H$15&gt;0,P54/'2.1 Osnovni teh. pod. ТE'!$H$15,0)</f>
        <v>0</v>
      </c>
      <c r="Q55" s="137">
        <f>+IF('2.1 Osnovni teh. pod. ТE'!$H$15&gt;0,Q54/'2.1 Osnovni teh. pod. ТE'!$H$15,0)</f>
        <v>0</v>
      </c>
    </row>
    <row r="56" spans="2:17" ht="15.75">
      <c r="B56" s="96">
        <v>8</v>
      </c>
      <c r="C56" s="129" t="s">
        <v>96</v>
      </c>
      <c r="D56" s="130" t="s">
        <v>17</v>
      </c>
      <c r="E56" s="181">
        <f>+IF((E52+E49)&gt;0,E52/(E52+E49),0)</f>
        <v>0</v>
      </c>
      <c r="F56" s="181">
        <f aca="true" t="shared" si="5" ref="F56:Q56">+IF((F52+F49)&gt;0,F52/(F52+F49),0)</f>
        <v>0</v>
      </c>
      <c r="G56" s="181">
        <f t="shared" si="5"/>
        <v>0</v>
      </c>
      <c r="H56" s="181">
        <f t="shared" si="5"/>
        <v>0</v>
      </c>
      <c r="I56" s="181">
        <f t="shared" si="5"/>
        <v>0</v>
      </c>
      <c r="J56" s="181">
        <f t="shared" si="5"/>
        <v>0</v>
      </c>
      <c r="K56" s="181">
        <f t="shared" si="5"/>
        <v>0</v>
      </c>
      <c r="L56" s="181">
        <f t="shared" si="5"/>
        <v>0</v>
      </c>
      <c r="M56" s="181">
        <f t="shared" si="5"/>
        <v>0</v>
      </c>
      <c r="N56" s="181">
        <f t="shared" si="5"/>
        <v>0</v>
      </c>
      <c r="O56" s="181">
        <f t="shared" si="5"/>
        <v>0</v>
      </c>
      <c r="P56" s="181">
        <f t="shared" si="5"/>
        <v>0</v>
      </c>
      <c r="Q56" s="180">
        <f t="shared" si="5"/>
        <v>0</v>
      </c>
    </row>
    <row r="57" spans="2:17" ht="15.75">
      <c r="B57" s="116">
        <v>9</v>
      </c>
      <c r="C57" s="117" t="s">
        <v>104</v>
      </c>
      <c r="D57" s="118" t="s">
        <v>17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85"/>
    </row>
    <row r="58" spans="2:17" ht="15.75">
      <c r="B58" s="96">
        <v>10</v>
      </c>
      <c r="C58" s="114" t="s">
        <v>105</v>
      </c>
      <c r="D58" s="74" t="s">
        <v>107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183">
        <f>SUM(E58:P58)</f>
        <v>0</v>
      </c>
    </row>
    <row r="59" spans="2:17" ht="16.5" thickBot="1">
      <c r="B59" s="115">
        <v>11</v>
      </c>
      <c r="C59" s="31" t="s">
        <v>106</v>
      </c>
      <c r="D59" s="32" t="s">
        <v>65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184">
        <f>SUM(E59:P59)</f>
        <v>0</v>
      </c>
    </row>
    <row r="60" ht="17.25" thickBot="1" thickTop="1"/>
    <row r="61" spans="2:17" ht="16.5" thickTop="1">
      <c r="B61" s="17" t="s">
        <v>73</v>
      </c>
      <c r="C61" s="186">
        <f>+'Poc. strana'!$C$27</f>
        <v>2015</v>
      </c>
      <c r="D61" s="42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2:17" ht="15.75">
      <c r="B62" s="18" t="s">
        <v>19</v>
      </c>
      <c r="C62" s="190">
        <f>+IF(('2.1 Osnovni teh. pod. ТE'!$C$10)=0,"",'2.1 Osnovni teh. pod. ТE'!$C$10)</f>
      </c>
      <c r="D62" s="42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2:17" ht="16.5" thickBot="1">
      <c r="B63" s="18" t="s">
        <v>52</v>
      </c>
      <c r="C63" s="189" t="s">
        <v>109</v>
      </c>
      <c r="D63" s="42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2:17" ht="16.5" thickTop="1">
      <c r="B64" s="273" t="s">
        <v>85</v>
      </c>
      <c r="C64" s="281" t="s">
        <v>8</v>
      </c>
      <c r="D64" s="283" t="s">
        <v>20</v>
      </c>
      <c r="E64" s="284" t="s">
        <v>63</v>
      </c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6"/>
      <c r="Q64" s="94"/>
    </row>
    <row r="65" spans="2:17" ht="15.75">
      <c r="B65" s="274"/>
      <c r="C65" s="282"/>
      <c r="D65" s="276"/>
      <c r="E65" s="95" t="s">
        <v>1</v>
      </c>
      <c r="F65" s="95" t="s">
        <v>2</v>
      </c>
      <c r="G65" s="95" t="s">
        <v>3</v>
      </c>
      <c r="H65" s="95" t="s">
        <v>43</v>
      </c>
      <c r="I65" s="95" t="s">
        <v>44</v>
      </c>
      <c r="J65" s="95" t="s">
        <v>45</v>
      </c>
      <c r="K65" s="95" t="s">
        <v>46</v>
      </c>
      <c r="L65" s="95" t="s">
        <v>47</v>
      </c>
      <c r="M65" s="95" t="s">
        <v>48</v>
      </c>
      <c r="N65" s="95" t="s">
        <v>49</v>
      </c>
      <c r="O65" s="95" t="s">
        <v>50</v>
      </c>
      <c r="P65" s="89" t="s">
        <v>51</v>
      </c>
      <c r="Q65" s="21" t="s">
        <v>56</v>
      </c>
    </row>
    <row r="66" spans="2:17" ht="15.75">
      <c r="B66" s="96">
        <v>1</v>
      </c>
      <c r="C66" s="107" t="s">
        <v>122</v>
      </c>
      <c r="D66" s="40" t="s">
        <v>41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178">
        <f>SUM(E66:P66)</f>
        <v>0</v>
      </c>
    </row>
    <row r="67" spans="2:17" ht="15.75">
      <c r="B67" s="106">
        <v>2</v>
      </c>
      <c r="C67" s="131" t="s">
        <v>111</v>
      </c>
      <c r="D67" s="40" t="s">
        <v>41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32"/>
      <c r="Q67" s="178">
        <f>SUM(E67:P67)</f>
        <v>0</v>
      </c>
    </row>
    <row r="68" spans="2:17" ht="15.75">
      <c r="B68" s="106">
        <v>3</v>
      </c>
      <c r="C68" s="39" t="s">
        <v>64</v>
      </c>
      <c r="D68" s="40" t="s">
        <v>41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78">
        <f>SUM(E68:P68)</f>
        <v>0</v>
      </c>
    </row>
    <row r="69" spans="2:17" ht="15.75">
      <c r="B69" s="97">
        <v>4</v>
      </c>
      <c r="C69" s="38" t="s">
        <v>74</v>
      </c>
      <c r="D69" s="41" t="s">
        <v>41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79">
        <f>SUM(E69:P69)</f>
        <v>0</v>
      </c>
    </row>
    <row r="70" spans="2:17" ht="15.75">
      <c r="B70" s="96">
        <v>5</v>
      </c>
      <c r="C70" s="136" t="s">
        <v>112</v>
      </c>
      <c r="D70" s="74" t="s">
        <v>41</v>
      </c>
      <c r="E70" s="127">
        <f aca="true" t="shared" si="6" ref="E70:P70">+SUM(E66:E69)</f>
        <v>0</v>
      </c>
      <c r="F70" s="127">
        <f t="shared" si="6"/>
        <v>0</v>
      </c>
      <c r="G70" s="127">
        <f t="shared" si="6"/>
        <v>0</v>
      </c>
      <c r="H70" s="127">
        <f t="shared" si="6"/>
        <v>0</v>
      </c>
      <c r="I70" s="127">
        <f t="shared" si="6"/>
        <v>0</v>
      </c>
      <c r="J70" s="127">
        <f t="shared" si="6"/>
        <v>0</v>
      </c>
      <c r="K70" s="127">
        <f t="shared" si="6"/>
        <v>0</v>
      </c>
      <c r="L70" s="127">
        <f t="shared" si="6"/>
        <v>0</v>
      </c>
      <c r="M70" s="127">
        <f t="shared" si="6"/>
        <v>0</v>
      </c>
      <c r="N70" s="127">
        <f t="shared" si="6"/>
        <v>0</v>
      </c>
      <c r="O70" s="127">
        <f t="shared" si="6"/>
        <v>0</v>
      </c>
      <c r="P70" s="127">
        <f t="shared" si="6"/>
        <v>0</v>
      </c>
      <c r="Q70" s="179">
        <f>SUM(E70:P70)</f>
        <v>0</v>
      </c>
    </row>
    <row r="71" spans="2:17" ht="15.75">
      <c r="B71" s="96">
        <v>6</v>
      </c>
      <c r="C71" s="73" t="s">
        <v>97</v>
      </c>
      <c r="D71" s="74" t="s">
        <v>18</v>
      </c>
      <c r="E71" s="127">
        <f>+IF('2.3 Neraspolozivost-ТЕ'!E$66&gt;0,('2.2 Ostvareno-proizvodnja-TE'!E$89/'2.3 Neraspolozivost-ТЕ'!E$66)*1000,0)</f>
        <v>0</v>
      </c>
      <c r="F71" s="127">
        <f>+IF('2.3 Neraspolozivost-ТЕ'!F$66&gt;0,('2.2 Ostvareno-proizvodnja-TE'!F$89/'2.3 Neraspolozivost-ТЕ'!F$66)*1000,0)</f>
        <v>0</v>
      </c>
      <c r="G71" s="127">
        <f>+IF('2.3 Neraspolozivost-ТЕ'!G$66&gt;0,('2.2 Ostvareno-proizvodnja-TE'!G$89/'2.3 Neraspolozivost-ТЕ'!G$66)*1000,0)</f>
        <v>0</v>
      </c>
      <c r="H71" s="127">
        <f>+IF('2.3 Neraspolozivost-ТЕ'!H$66&gt;0,('2.2 Ostvareno-proizvodnja-TE'!H$89/'2.3 Neraspolozivost-ТЕ'!H$66)*1000,0)</f>
        <v>0</v>
      </c>
      <c r="I71" s="127">
        <f>+IF('2.3 Neraspolozivost-ТЕ'!I$66&gt;0,('2.2 Ostvareno-proizvodnja-TE'!I$89/'2.3 Neraspolozivost-ТЕ'!I$66)*1000,0)</f>
        <v>0</v>
      </c>
      <c r="J71" s="127">
        <f>+IF('2.3 Neraspolozivost-ТЕ'!J$66&gt;0,('2.2 Ostvareno-proizvodnja-TE'!J$89/'2.3 Neraspolozivost-ТЕ'!J$66)*1000,0)</f>
        <v>0</v>
      </c>
      <c r="K71" s="127">
        <f>+IF('2.3 Neraspolozivost-ТЕ'!K$66&gt;0,('2.2 Ostvareno-proizvodnja-TE'!K$89/'2.3 Neraspolozivost-ТЕ'!K$66)*1000,0)</f>
        <v>0</v>
      </c>
      <c r="L71" s="127">
        <f>+IF('2.3 Neraspolozivost-ТЕ'!L$66&gt;0,('2.2 Ostvareno-proizvodnja-TE'!L$89/'2.3 Neraspolozivost-ТЕ'!L$66)*1000,0)</f>
        <v>0</v>
      </c>
      <c r="M71" s="127">
        <f>+IF('2.3 Neraspolozivost-ТЕ'!M$66&gt;0,('2.2 Ostvareno-proizvodnja-TE'!M$89/'2.3 Neraspolozivost-ТЕ'!M$66)*1000,0)</f>
        <v>0</v>
      </c>
      <c r="N71" s="127">
        <f>+IF('2.3 Neraspolozivost-ТЕ'!N$66&gt;0,('2.2 Ostvareno-proizvodnja-TE'!N$89/'2.3 Neraspolozivost-ТЕ'!N$66)*1000,0)</f>
        <v>0</v>
      </c>
      <c r="O71" s="127">
        <f>+IF('2.3 Neraspolozivost-ТЕ'!O$66&gt;0,('2.2 Ostvareno-proizvodnja-TE'!O$89/'2.3 Neraspolozivost-ТЕ'!O$66)*1000,0)</f>
        <v>0</v>
      </c>
      <c r="P71" s="127">
        <f>+IF('2.3 Neraspolozivost-ТЕ'!P$66&gt;0,('2.2 Ostvareno-proizvodnja-TE'!P$89/'2.3 Neraspolozivost-ТЕ'!P$66)*1000,0)</f>
        <v>0</v>
      </c>
      <c r="Q71" s="133">
        <f>+IF('2.3 Neraspolozivost-ТЕ'!Q$66&gt;0,('2.2 Ostvareno-proizvodnja-TE'!Q$89/'2.3 Neraspolozivost-ТЕ'!Q$66)*1000,0)</f>
        <v>0</v>
      </c>
    </row>
    <row r="72" spans="2:17" ht="15.75">
      <c r="B72" s="97">
        <v>7</v>
      </c>
      <c r="C72" s="38" t="s">
        <v>98</v>
      </c>
      <c r="D72" s="108" t="s">
        <v>17</v>
      </c>
      <c r="E72" s="128">
        <f>+IF('2.1 Osnovni teh. pod. ТE'!$I$15&gt;0,E71/'2.1 Osnovni teh. pod. ТE'!$I$15,0)</f>
        <v>0</v>
      </c>
      <c r="F72" s="128">
        <f>+IF('2.1 Osnovni teh. pod. ТE'!$I$15&gt;0,F71/'2.1 Osnovni teh. pod. ТE'!$I$15,0)</f>
        <v>0</v>
      </c>
      <c r="G72" s="128">
        <f>+IF('2.1 Osnovni teh. pod. ТE'!$I$15&gt;0,G71/'2.1 Osnovni teh. pod. ТE'!$I$15,0)</f>
        <v>0</v>
      </c>
      <c r="H72" s="128">
        <f>+IF('2.1 Osnovni teh. pod. ТE'!$I$15&gt;0,H71/'2.1 Osnovni teh. pod. ТE'!$I$15,0)</f>
        <v>0</v>
      </c>
      <c r="I72" s="128">
        <f>+IF('2.1 Osnovni teh. pod. ТE'!$I$15&gt;0,I71/'2.1 Osnovni teh. pod. ТE'!$I$15,0)</f>
        <v>0</v>
      </c>
      <c r="J72" s="128">
        <f>+IF('2.1 Osnovni teh. pod. ТE'!$I$15&gt;0,J71/'2.1 Osnovni teh. pod. ТE'!$I$15,0)</f>
        <v>0</v>
      </c>
      <c r="K72" s="128">
        <f>+IF('2.1 Osnovni teh. pod. ТE'!$I$15&gt;0,K71/'2.1 Osnovni teh. pod. ТE'!$I$15,0)</f>
        <v>0</v>
      </c>
      <c r="L72" s="128">
        <f>+IF('2.1 Osnovni teh. pod. ТE'!$I$15&gt;0,L71/'2.1 Osnovni teh. pod. ТE'!$I$15,0)</f>
        <v>0</v>
      </c>
      <c r="M72" s="128">
        <f>+IF('2.1 Osnovni teh. pod. ТE'!$I$15&gt;0,M71/'2.1 Osnovni teh. pod. ТE'!$I$15,0)</f>
        <v>0</v>
      </c>
      <c r="N72" s="128">
        <f>+IF('2.1 Osnovni teh. pod. ТE'!$I$15&gt;0,N71/'2.1 Osnovni teh. pod. ТE'!$I$15,0)</f>
        <v>0</v>
      </c>
      <c r="O72" s="128">
        <f>+IF('2.1 Osnovni teh. pod. ТE'!$I$15&gt;0,O71/'2.1 Osnovni teh. pod. ТE'!$I$15,0)</f>
        <v>0</v>
      </c>
      <c r="P72" s="128">
        <f>+IF('2.1 Osnovni teh. pod. ТE'!$I$15&gt;0,P71/'2.1 Osnovni teh. pod. ТE'!$I$15,0)</f>
        <v>0</v>
      </c>
      <c r="Q72" s="137">
        <f>+IF('2.1 Osnovni teh. pod. ТE'!$I$15&gt;0,Q71/'2.1 Osnovni teh. pod. ТE'!$I$15,0)</f>
        <v>0</v>
      </c>
    </row>
    <row r="73" spans="2:17" ht="15.75">
      <c r="B73" s="96">
        <v>8</v>
      </c>
      <c r="C73" s="129" t="s">
        <v>96</v>
      </c>
      <c r="D73" s="130" t="s">
        <v>17</v>
      </c>
      <c r="E73" s="181">
        <f>+IF((E69+E66)&gt;0,E69/(E69+E66),0)</f>
        <v>0</v>
      </c>
      <c r="F73" s="181">
        <f aca="true" t="shared" si="7" ref="F73:Q73">+IF((F69+F66)&gt;0,F69/(F69+F66),0)</f>
        <v>0</v>
      </c>
      <c r="G73" s="181">
        <f t="shared" si="7"/>
        <v>0</v>
      </c>
      <c r="H73" s="181">
        <f t="shared" si="7"/>
        <v>0</v>
      </c>
      <c r="I73" s="181">
        <f t="shared" si="7"/>
        <v>0</v>
      </c>
      <c r="J73" s="181">
        <f t="shared" si="7"/>
        <v>0</v>
      </c>
      <c r="K73" s="181">
        <f t="shared" si="7"/>
        <v>0</v>
      </c>
      <c r="L73" s="181">
        <f t="shared" si="7"/>
        <v>0</v>
      </c>
      <c r="M73" s="181">
        <f t="shared" si="7"/>
        <v>0</v>
      </c>
      <c r="N73" s="181">
        <f t="shared" si="7"/>
        <v>0</v>
      </c>
      <c r="O73" s="181">
        <f t="shared" si="7"/>
        <v>0</v>
      </c>
      <c r="P73" s="181">
        <f t="shared" si="7"/>
        <v>0</v>
      </c>
      <c r="Q73" s="180">
        <f t="shared" si="7"/>
        <v>0</v>
      </c>
    </row>
    <row r="74" spans="2:17" ht="15.75">
      <c r="B74" s="116">
        <v>9</v>
      </c>
      <c r="C74" s="117" t="s">
        <v>104</v>
      </c>
      <c r="D74" s="118" t="s">
        <v>17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85"/>
    </row>
    <row r="75" spans="2:17" ht="15.75">
      <c r="B75" s="96">
        <v>10</v>
      </c>
      <c r="C75" s="114" t="s">
        <v>105</v>
      </c>
      <c r="D75" s="74" t="s">
        <v>107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183">
        <f>SUM(E75:P75)</f>
        <v>0</v>
      </c>
    </row>
    <row r="76" spans="2:17" ht="16.5" thickBot="1">
      <c r="B76" s="115">
        <v>11</v>
      </c>
      <c r="C76" s="31" t="s">
        <v>106</v>
      </c>
      <c r="D76" s="32" t="s">
        <v>65</v>
      </c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184">
        <f>SUM(E76:P76)</f>
        <v>0</v>
      </c>
    </row>
    <row r="77" ht="17.25" thickBot="1" thickTop="1"/>
    <row r="78" spans="2:17" ht="16.5" thickTop="1">
      <c r="B78" s="17" t="s">
        <v>73</v>
      </c>
      <c r="C78" s="186">
        <f>+'Poc. strana'!$C$27</f>
        <v>2015</v>
      </c>
      <c r="D78" s="42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2:17" ht="15.75">
      <c r="B79" s="18" t="s">
        <v>19</v>
      </c>
      <c r="C79" s="190">
        <f>+IF(('2.1 Osnovni teh. pod. ТE'!$C$10)=0,"",'2.1 Osnovni teh. pod. ТE'!$C$10)</f>
      </c>
      <c r="D79" s="42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2:17" ht="16.5" thickBot="1">
      <c r="B80" s="18" t="s">
        <v>52</v>
      </c>
      <c r="C80" s="189" t="s">
        <v>94</v>
      </c>
      <c r="D80" s="42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2:17" ht="16.5" thickTop="1">
      <c r="B81" s="273" t="s">
        <v>85</v>
      </c>
      <c r="C81" s="281" t="s">
        <v>8</v>
      </c>
      <c r="D81" s="283" t="s">
        <v>20</v>
      </c>
      <c r="E81" s="284" t="s">
        <v>63</v>
      </c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6"/>
      <c r="Q81" s="94"/>
    </row>
    <row r="82" spans="2:17" ht="15.75">
      <c r="B82" s="274"/>
      <c r="C82" s="282"/>
      <c r="D82" s="276"/>
      <c r="E82" s="95" t="s">
        <v>1</v>
      </c>
      <c r="F82" s="95" t="s">
        <v>2</v>
      </c>
      <c r="G82" s="95" t="s">
        <v>3</v>
      </c>
      <c r="H82" s="95" t="s">
        <v>43</v>
      </c>
      <c r="I82" s="95" t="s">
        <v>44</v>
      </c>
      <c r="J82" s="95" t="s">
        <v>45</v>
      </c>
      <c r="K82" s="95" t="s">
        <v>46</v>
      </c>
      <c r="L82" s="95" t="s">
        <v>47</v>
      </c>
      <c r="M82" s="95" t="s">
        <v>48</v>
      </c>
      <c r="N82" s="95" t="s">
        <v>49</v>
      </c>
      <c r="O82" s="95" t="s">
        <v>50</v>
      </c>
      <c r="P82" s="89" t="s">
        <v>51</v>
      </c>
      <c r="Q82" s="21" t="s">
        <v>56</v>
      </c>
    </row>
    <row r="83" spans="2:17" ht="15.75">
      <c r="B83" s="96">
        <v>1</v>
      </c>
      <c r="C83" s="107" t="s">
        <v>122</v>
      </c>
      <c r="D83" s="40" t="s">
        <v>41</v>
      </c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178">
        <f>SUM(E83:P83)</f>
        <v>0</v>
      </c>
    </row>
    <row r="84" spans="2:17" ht="15.75">
      <c r="B84" s="106">
        <v>2</v>
      </c>
      <c r="C84" s="131" t="s">
        <v>111</v>
      </c>
      <c r="D84" s="40" t="s">
        <v>41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32"/>
      <c r="Q84" s="178">
        <f>SUM(E84:P84)</f>
        <v>0</v>
      </c>
    </row>
    <row r="85" spans="2:17" ht="15.75">
      <c r="B85" s="106">
        <v>3</v>
      </c>
      <c r="C85" s="39" t="s">
        <v>64</v>
      </c>
      <c r="D85" s="40" t="s">
        <v>41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78">
        <f>SUM(E85:P85)</f>
        <v>0</v>
      </c>
    </row>
    <row r="86" spans="2:17" ht="15.75">
      <c r="B86" s="97">
        <v>4</v>
      </c>
      <c r="C86" s="38" t="s">
        <v>74</v>
      </c>
      <c r="D86" s="41" t="s">
        <v>41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79">
        <f>SUM(E86:P86)</f>
        <v>0</v>
      </c>
    </row>
    <row r="87" spans="2:17" ht="15.75">
      <c r="B87" s="96">
        <v>5</v>
      </c>
      <c r="C87" s="136" t="s">
        <v>112</v>
      </c>
      <c r="D87" s="74" t="s">
        <v>41</v>
      </c>
      <c r="E87" s="127">
        <f aca="true" t="shared" si="8" ref="E87:P87">+SUM(E83:E86)</f>
        <v>0</v>
      </c>
      <c r="F87" s="127">
        <f t="shared" si="8"/>
        <v>0</v>
      </c>
      <c r="G87" s="127">
        <f t="shared" si="8"/>
        <v>0</v>
      </c>
      <c r="H87" s="127">
        <f t="shared" si="8"/>
        <v>0</v>
      </c>
      <c r="I87" s="127">
        <f t="shared" si="8"/>
        <v>0</v>
      </c>
      <c r="J87" s="127">
        <f t="shared" si="8"/>
        <v>0</v>
      </c>
      <c r="K87" s="127">
        <f t="shared" si="8"/>
        <v>0</v>
      </c>
      <c r="L87" s="127">
        <f t="shared" si="8"/>
        <v>0</v>
      </c>
      <c r="M87" s="127">
        <f t="shared" si="8"/>
        <v>0</v>
      </c>
      <c r="N87" s="127">
        <f t="shared" si="8"/>
        <v>0</v>
      </c>
      <c r="O87" s="127">
        <f t="shared" si="8"/>
        <v>0</v>
      </c>
      <c r="P87" s="127">
        <f t="shared" si="8"/>
        <v>0</v>
      </c>
      <c r="Q87" s="179">
        <f>SUM(E87:P87)</f>
        <v>0</v>
      </c>
    </row>
    <row r="88" spans="2:17" ht="15.75">
      <c r="B88" s="96">
        <v>6</v>
      </c>
      <c r="C88" s="73" t="s">
        <v>97</v>
      </c>
      <c r="D88" s="74" t="s">
        <v>18</v>
      </c>
      <c r="E88" s="127">
        <f>+IF('2.3 Neraspolozivost-ТЕ'!E$83&gt;0,('2.2 Ostvareno-proizvodnja-TE'!E$112/'2.3 Neraspolozivost-ТЕ'!E$83)*1000,0)</f>
        <v>0</v>
      </c>
      <c r="F88" s="127">
        <f>+IF('2.3 Neraspolozivost-ТЕ'!F$83&gt;0,('2.2 Ostvareno-proizvodnja-TE'!F$112/'2.3 Neraspolozivost-ТЕ'!F$83)*1000,0)</f>
        <v>0</v>
      </c>
      <c r="G88" s="127">
        <f>+IF('2.3 Neraspolozivost-ТЕ'!G$83&gt;0,('2.2 Ostvareno-proizvodnja-TE'!G$112/'2.3 Neraspolozivost-ТЕ'!G$83)*1000,0)</f>
        <v>0</v>
      </c>
      <c r="H88" s="127">
        <f>+IF('2.3 Neraspolozivost-ТЕ'!H$83&gt;0,('2.2 Ostvareno-proizvodnja-TE'!H$112/'2.3 Neraspolozivost-ТЕ'!H$83)*1000,0)</f>
        <v>0</v>
      </c>
      <c r="I88" s="127">
        <f>+IF('2.3 Neraspolozivost-ТЕ'!I$83&gt;0,('2.2 Ostvareno-proizvodnja-TE'!I$112/'2.3 Neraspolozivost-ТЕ'!I$83)*1000,0)</f>
        <v>0</v>
      </c>
      <c r="J88" s="127">
        <f>+IF('2.3 Neraspolozivost-ТЕ'!J$83&gt;0,('2.2 Ostvareno-proizvodnja-TE'!J$112/'2.3 Neraspolozivost-ТЕ'!J$83)*1000,0)</f>
        <v>0</v>
      </c>
      <c r="K88" s="127">
        <f>+IF('2.3 Neraspolozivost-ТЕ'!K$83&gt;0,('2.2 Ostvareno-proizvodnja-TE'!K$112/'2.3 Neraspolozivost-ТЕ'!K$83)*1000,0)</f>
        <v>0</v>
      </c>
      <c r="L88" s="127">
        <f>+IF('2.3 Neraspolozivost-ТЕ'!L$83&gt;0,('2.2 Ostvareno-proizvodnja-TE'!L$112/'2.3 Neraspolozivost-ТЕ'!L$83)*1000,0)</f>
        <v>0</v>
      </c>
      <c r="M88" s="127">
        <f>+IF('2.3 Neraspolozivost-ТЕ'!M$83&gt;0,('2.2 Ostvareno-proizvodnja-TE'!M$112/'2.3 Neraspolozivost-ТЕ'!M$83)*1000,0)</f>
        <v>0</v>
      </c>
      <c r="N88" s="127">
        <f>+IF('2.3 Neraspolozivost-ТЕ'!N$83&gt;0,('2.2 Ostvareno-proizvodnja-TE'!N$112/'2.3 Neraspolozivost-ТЕ'!N$83)*1000,0)</f>
        <v>0</v>
      </c>
      <c r="O88" s="127">
        <f>+IF('2.3 Neraspolozivost-ТЕ'!O$83&gt;0,('2.2 Ostvareno-proizvodnja-TE'!O$112/'2.3 Neraspolozivost-ТЕ'!O$83)*1000,0)</f>
        <v>0</v>
      </c>
      <c r="P88" s="127">
        <f>+IF('2.3 Neraspolozivost-ТЕ'!P$83&gt;0,('2.2 Ostvareno-proizvodnja-TE'!P$112/'2.3 Neraspolozivost-ТЕ'!P$83)*1000,0)</f>
        <v>0</v>
      </c>
      <c r="Q88" s="133">
        <f>+IF('2.3 Neraspolozivost-ТЕ'!Q$83&gt;0,('2.2 Ostvareno-proizvodnja-TE'!Q$112/'2.3 Neraspolozivost-ТЕ'!Q$83)*1000,0)</f>
        <v>0</v>
      </c>
    </row>
    <row r="89" spans="2:17" ht="15.75">
      <c r="B89" s="97">
        <v>7</v>
      </c>
      <c r="C89" s="38" t="s">
        <v>98</v>
      </c>
      <c r="D89" s="108" t="s">
        <v>17</v>
      </c>
      <c r="E89" s="128">
        <f>+IF('2.1 Osnovni teh. pod. ТE'!$J$15&gt;0,E88/'2.1 Osnovni teh. pod. ТE'!$J$15,0)</f>
        <v>0</v>
      </c>
      <c r="F89" s="128">
        <f>+IF('2.1 Osnovni teh. pod. ТE'!$J$15&gt;0,F88/'2.1 Osnovni teh. pod. ТE'!$J$15,0)</f>
        <v>0</v>
      </c>
      <c r="G89" s="128">
        <f>+IF('2.1 Osnovni teh. pod. ТE'!$J$15&gt;0,G88/'2.1 Osnovni teh. pod. ТE'!$J$15,0)</f>
        <v>0</v>
      </c>
      <c r="H89" s="128">
        <f>+IF('2.1 Osnovni teh. pod. ТE'!$J$15&gt;0,H88/'2.1 Osnovni teh. pod. ТE'!$J$15,0)</f>
        <v>0</v>
      </c>
      <c r="I89" s="128">
        <f>+IF('2.1 Osnovni teh. pod. ТE'!$J$15&gt;0,I88/'2.1 Osnovni teh. pod. ТE'!$J$15,0)</f>
        <v>0</v>
      </c>
      <c r="J89" s="128">
        <f>+IF('2.1 Osnovni teh. pod. ТE'!$J$15&gt;0,J88/'2.1 Osnovni teh. pod. ТE'!$J$15,0)</f>
        <v>0</v>
      </c>
      <c r="K89" s="128">
        <f>+IF('2.1 Osnovni teh. pod. ТE'!$J$15&gt;0,K88/'2.1 Osnovni teh. pod. ТE'!$J$15,0)</f>
        <v>0</v>
      </c>
      <c r="L89" s="128">
        <f>+IF('2.1 Osnovni teh. pod. ТE'!$J$15&gt;0,L88/'2.1 Osnovni teh. pod. ТE'!$J$15,0)</f>
        <v>0</v>
      </c>
      <c r="M89" s="128">
        <f>+IF('2.1 Osnovni teh. pod. ТE'!$J$15&gt;0,M88/'2.1 Osnovni teh. pod. ТE'!$J$15,0)</f>
        <v>0</v>
      </c>
      <c r="N89" s="128">
        <f>+IF('2.1 Osnovni teh. pod. ТE'!$J$15&gt;0,N88/'2.1 Osnovni teh. pod. ТE'!$J$15,0)</f>
        <v>0</v>
      </c>
      <c r="O89" s="128">
        <f>+IF('2.1 Osnovni teh. pod. ТE'!$J$15&gt;0,O88/'2.1 Osnovni teh. pod. ТE'!$J$15,0)</f>
        <v>0</v>
      </c>
      <c r="P89" s="128">
        <f>+IF('2.1 Osnovni teh. pod. ТE'!$J$15&gt;0,P88/'2.1 Osnovni teh. pod. ТE'!$J$15,0)</f>
        <v>0</v>
      </c>
      <c r="Q89" s="137">
        <f>+IF('2.1 Osnovni teh. pod. ТE'!$J$15&gt;0,Q88/'2.1 Osnovni teh. pod. ТE'!$J$15,0)</f>
        <v>0</v>
      </c>
    </row>
    <row r="90" spans="2:17" ht="15.75">
      <c r="B90" s="96">
        <v>8</v>
      </c>
      <c r="C90" s="129" t="s">
        <v>96</v>
      </c>
      <c r="D90" s="130" t="s">
        <v>17</v>
      </c>
      <c r="E90" s="181">
        <f>+IF((E86+E83)&gt;0,E86/(E86+E83),0)</f>
        <v>0</v>
      </c>
      <c r="F90" s="181">
        <f aca="true" t="shared" si="9" ref="F90:Q90">+IF((F86+F83)&gt;0,F86/(F86+F83),0)</f>
        <v>0</v>
      </c>
      <c r="G90" s="181">
        <f t="shared" si="9"/>
        <v>0</v>
      </c>
      <c r="H90" s="181">
        <f t="shared" si="9"/>
        <v>0</v>
      </c>
      <c r="I90" s="181">
        <f t="shared" si="9"/>
        <v>0</v>
      </c>
      <c r="J90" s="181">
        <f t="shared" si="9"/>
        <v>0</v>
      </c>
      <c r="K90" s="181">
        <f t="shared" si="9"/>
        <v>0</v>
      </c>
      <c r="L90" s="181">
        <f t="shared" si="9"/>
        <v>0</v>
      </c>
      <c r="M90" s="181">
        <f t="shared" si="9"/>
        <v>0</v>
      </c>
      <c r="N90" s="181">
        <f t="shared" si="9"/>
        <v>0</v>
      </c>
      <c r="O90" s="181">
        <f t="shared" si="9"/>
        <v>0</v>
      </c>
      <c r="P90" s="181">
        <f t="shared" si="9"/>
        <v>0</v>
      </c>
      <c r="Q90" s="180">
        <f t="shared" si="9"/>
        <v>0</v>
      </c>
    </row>
    <row r="91" spans="2:17" ht="15.75">
      <c r="B91" s="116">
        <v>9</v>
      </c>
      <c r="C91" s="117" t="s">
        <v>104</v>
      </c>
      <c r="D91" s="118" t="s">
        <v>17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85"/>
    </row>
    <row r="92" spans="2:17" ht="15.75">
      <c r="B92" s="96">
        <v>10</v>
      </c>
      <c r="C92" s="114" t="s">
        <v>105</v>
      </c>
      <c r="D92" s="74" t="s">
        <v>107</v>
      </c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183">
        <f>SUM(E92:P92)</f>
        <v>0</v>
      </c>
    </row>
    <row r="93" spans="2:17" ht="16.5" thickBot="1">
      <c r="B93" s="115">
        <v>11</v>
      </c>
      <c r="C93" s="31" t="s">
        <v>106</v>
      </c>
      <c r="D93" s="32" t="s">
        <v>65</v>
      </c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184">
        <f>SUM(E93:P93)</f>
        <v>0</v>
      </c>
    </row>
    <row r="94" ht="17.25" thickBot="1" thickTop="1"/>
    <row r="95" spans="2:17" ht="16.5" thickTop="1">
      <c r="B95" s="17" t="s">
        <v>73</v>
      </c>
      <c r="C95" s="186">
        <f>+'Poc. strana'!$C$27</f>
        <v>2015</v>
      </c>
      <c r="D95" s="42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2:17" ht="15.75">
      <c r="B96" s="18" t="s">
        <v>19</v>
      </c>
      <c r="C96" s="190">
        <f>+IF(('2.1 Osnovni teh. pod. ТE'!$C$10)=0,"",'2.1 Osnovni teh. pod. ТE'!$C$10)</f>
      </c>
      <c r="D96" s="42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2:17" ht="16.5" thickBot="1">
      <c r="B97" s="18" t="s">
        <v>52</v>
      </c>
      <c r="C97" s="189" t="s">
        <v>95</v>
      </c>
      <c r="D97" s="42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2:17" ht="16.5" thickTop="1">
      <c r="B98" s="273" t="s">
        <v>85</v>
      </c>
      <c r="C98" s="281" t="s">
        <v>8</v>
      </c>
      <c r="D98" s="283" t="s">
        <v>20</v>
      </c>
      <c r="E98" s="284" t="s">
        <v>63</v>
      </c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6"/>
      <c r="Q98" s="94"/>
    </row>
    <row r="99" spans="2:17" ht="15.75">
      <c r="B99" s="274"/>
      <c r="C99" s="282"/>
      <c r="D99" s="276"/>
      <c r="E99" s="95" t="s">
        <v>1</v>
      </c>
      <c r="F99" s="95" t="s">
        <v>2</v>
      </c>
      <c r="G99" s="95" t="s">
        <v>3</v>
      </c>
      <c r="H99" s="95" t="s">
        <v>43</v>
      </c>
      <c r="I99" s="95" t="s">
        <v>44</v>
      </c>
      <c r="J99" s="95" t="s">
        <v>45</v>
      </c>
      <c r="K99" s="95" t="s">
        <v>46</v>
      </c>
      <c r="L99" s="95" t="s">
        <v>47</v>
      </c>
      <c r="M99" s="95" t="s">
        <v>48</v>
      </c>
      <c r="N99" s="95" t="s">
        <v>49</v>
      </c>
      <c r="O99" s="95" t="s">
        <v>50</v>
      </c>
      <c r="P99" s="89" t="s">
        <v>51</v>
      </c>
      <c r="Q99" s="21" t="s">
        <v>56</v>
      </c>
    </row>
    <row r="100" spans="2:17" ht="15.75">
      <c r="B100" s="96">
        <v>1</v>
      </c>
      <c r="C100" s="107" t="s">
        <v>122</v>
      </c>
      <c r="D100" s="40" t="s">
        <v>41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10"/>
      <c r="Q100" s="178">
        <f>SUM(E100:P100)</f>
        <v>0</v>
      </c>
    </row>
    <row r="101" spans="2:17" ht="15.75">
      <c r="B101" s="106">
        <v>2</v>
      </c>
      <c r="C101" s="131" t="s">
        <v>111</v>
      </c>
      <c r="D101" s="40" t="s">
        <v>41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32"/>
      <c r="Q101" s="178">
        <f>SUM(E101:P101)</f>
        <v>0</v>
      </c>
    </row>
    <row r="102" spans="2:17" ht="15.75">
      <c r="B102" s="106">
        <v>3</v>
      </c>
      <c r="C102" s="39" t="s">
        <v>64</v>
      </c>
      <c r="D102" s="40" t="s">
        <v>41</v>
      </c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78">
        <f>SUM(E102:P102)</f>
        <v>0</v>
      </c>
    </row>
    <row r="103" spans="2:17" ht="15.75">
      <c r="B103" s="97">
        <v>4</v>
      </c>
      <c r="C103" s="38" t="s">
        <v>74</v>
      </c>
      <c r="D103" s="41" t="s">
        <v>41</v>
      </c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79">
        <f>SUM(E103:P103)</f>
        <v>0</v>
      </c>
    </row>
    <row r="104" spans="2:17" ht="15.75">
      <c r="B104" s="96">
        <v>5</v>
      </c>
      <c r="C104" s="136" t="s">
        <v>112</v>
      </c>
      <c r="D104" s="74" t="s">
        <v>41</v>
      </c>
      <c r="E104" s="127">
        <f aca="true" t="shared" si="10" ref="E104:P104">+SUM(E100:E103)</f>
        <v>0</v>
      </c>
      <c r="F104" s="127">
        <f t="shared" si="10"/>
        <v>0</v>
      </c>
      <c r="G104" s="127">
        <f t="shared" si="10"/>
        <v>0</v>
      </c>
      <c r="H104" s="127">
        <f t="shared" si="10"/>
        <v>0</v>
      </c>
      <c r="I104" s="127">
        <f t="shared" si="10"/>
        <v>0</v>
      </c>
      <c r="J104" s="127">
        <f t="shared" si="10"/>
        <v>0</v>
      </c>
      <c r="K104" s="127">
        <f t="shared" si="10"/>
        <v>0</v>
      </c>
      <c r="L104" s="127">
        <f t="shared" si="10"/>
        <v>0</v>
      </c>
      <c r="M104" s="127">
        <f t="shared" si="10"/>
        <v>0</v>
      </c>
      <c r="N104" s="127">
        <f t="shared" si="10"/>
        <v>0</v>
      </c>
      <c r="O104" s="127">
        <f t="shared" si="10"/>
        <v>0</v>
      </c>
      <c r="P104" s="127">
        <f t="shared" si="10"/>
        <v>0</v>
      </c>
      <c r="Q104" s="179">
        <f>SUM(E104:P104)</f>
        <v>0</v>
      </c>
    </row>
    <row r="105" spans="2:17" ht="15.75">
      <c r="B105" s="96">
        <v>6</v>
      </c>
      <c r="C105" s="73" t="s">
        <v>97</v>
      </c>
      <c r="D105" s="74" t="s">
        <v>18</v>
      </c>
      <c r="E105" s="127">
        <f>+IF('2.3 Neraspolozivost-ТЕ'!E$100&gt;0,('2.2 Ostvareno-proizvodnja-TE'!E$135/'2.3 Neraspolozivost-ТЕ'!E$100)*1000,0)</f>
        <v>0</v>
      </c>
      <c r="F105" s="127">
        <f>+IF('2.3 Neraspolozivost-ТЕ'!F$100&gt;0,('2.2 Ostvareno-proizvodnja-TE'!F$135/'2.3 Neraspolozivost-ТЕ'!F$100)*1000,0)</f>
        <v>0</v>
      </c>
      <c r="G105" s="127">
        <f>+IF('2.3 Neraspolozivost-ТЕ'!G$100&gt;0,('2.2 Ostvareno-proizvodnja-TE'!G$135/'2.3 Neraspolozivost-ТЕ'!G$100)*1000,0)</f>
        <v>0</v>
      </c>
      <c r="H105" s="127">
        <f>+IF('2.3 Neraspolozivost-ТЕ'!H$100&gt;0,('2.2 Ostvareno-proizvodnja-TE'!H$135/'2.3 Neraspolozivost-ТЕ'!H$100)*1000,0)</f>
        <v>0</v>
      </c>
      <c r="I105" s="127">
        <f>+IF('2.3 Neraspolozivost-ТЕ'!I$100&gt;0,('2.2 Ostvareno-proizvodnja-TE'!I$135/'2.3 Neraspolozivost-ТЕ'!I$100)*1000,0)</f>
        <v>0</v>
      </c>
      <c r="J105" s="127">
        <f>+IF('2.3 Neraspolozivost-ТЕ'!J$100&gt;0,('2.2 Ostvareno-proizvodnja-TE'!J$135/'2.3 Neraspolozivost-ТЕ'!J$100)*1000,0)</f>
        <v>0</v>
      </c>
      <c r="K105" s="127">
        <f>+IF('2.3 Neraspolozivost-ТЕ'!K$100&gt;0,('2.2 Ostvareno-proizvodnja-TE'!K$135/'2.3 Neraspolozivost-ТЕ'!K$100)*1000,0)</f>
        <v>0</v>
      </c>
      <c r="L105" s="127">
        <f>+IF('2.3 Neraspolozivost-ТЕ'!L$100&gt;0,('2.2 Ostvareno-proizvodnja-TE'!L$135/'2.3 Neraspolozivost-ТЕ'!L$100)*1000,0)</f>
        <v>0</v>
      </c>
      <c r="M105" s="127">
        <f>+IF('2.3 Neraspolozivost-ТЕ'!M$100&gt;0,('2.2 Ostvareno-proizvodnja-TE'!M$135/'2.3 Neraspolozivost-ТЕ'!M$100)*1000,0)</f>
        <v>0</v>
      </c>
      <c r="N105" s="127">
        <f>+IF('2.3 Neraspolozivost-ТЕ'!N$100&gt;0,('2.2 Ostvareno-proizvodnja-TE'!N$135/'2.3 Neraspolozivost-ТЕ'!N$100)*1000,0)</f>
        <v>0</v>
      </c>
      <c r="O105" s="127">
        <f>+IF('2.3 Neraspolozivost-ТЕ'!O$100&gt;0,('2.2 Ostvareno-proizvodnja-TE'!O$135/'2.3 Neraspolozivost-ТЕ'!O$100)*1000,0)</f>
        <v>0</v>
      </c>
      <c r="P105" s="127">
        <f>+IF('2.3 Neraspolozivost-ТЕ'!P$100&gt;0,('2.2 Ostvareno-proizvodnja-TE'!P$135/'2.3 Neraspolozivost-ТЕ'!P$100)*1000,0)</f>
        <v>0</v>
      </c>
      <c r="Q105" s="133">
        <f>+IF('2.3 Neraspolozivost-ТЕ'!Q$100&gt;0,('2.2 Ostvareno-proizvodnja-TE'!Q$135/'2.3 Neraspolozivost-ТЕ'!Q$100)*1000,0)</f>
        <v>0</v>
      </c>
    </row>
    <row r="106" spans="2:17" ht="15.75">
      <c r="B106" s="97">
        <v>7</v>
      </c>
      <c r="C106" s="38" t="s">
        <v>98</v>
      </c>
      <c r="D106" s="108" t="s">
        <v>17</v>
      </c>
      <c r="E106" s="128">
        <f>+IF('2.1 Osnovni teh. pod. ТE'!$K$15&gt;0,E105/'2.1 Osnovni teh. pod. ТE'!$K$15,0)</f>
        <v>0</v>
      </c>
      <c r="F106" s="128">
        <f>+IF('2.1 Osnovni teh. pod. ТE'!$K$15&gt;0,F105/'2.1 Osnovni teh. pod. ТE'!$K$15,0)</f>
        <v>0</v>
      </c>
      <c r="G106" s="128">
        <f>+IF('2.1 Osnovni teh. pod. ТE'!$K$15&gt;0,G105/'2.1 Osnovni teh. pod. ТE'!$K$15,0)</f>
        <v>0</v>
      </c>
      <c r="H106" s="128">
        <f>+IF('2.1 Osnovni teh. pod. ТE'!$K$15&gt;0,H105/'2.1 Osnovni teh. pod. ТE'!$K$15,0)</f>
        <v>0</v>
      </c>
      <c r="I106" s="128">
        <f>+IF('2.1 Osnovni teh. pod. ТE'!$K$15&gt;0,I105/'2.1 Osnovni teh. pod. ТE'!$K$15,0)</f>
        <v>0</v>
      </c>
      <c r="J106" s="128">
        <f>+IF('2.1 Osnovni teh. pod. ТE'!$K$15&gt;0,J105/'2.1 Osnovni teh. pod. ТE'!$K$15,0)</f>
        <v>0</v>
      </c>
      <c r="K106" s="128">
        <f>+IF('2.1 Osnovni teh. pod. ТE'!$K$15&gt;0,K105/'2.1 Osnovni teh. pod. ТE'!$K$15,0)</f>
        <v>0</v>
      </c>
      <c r="L106" s="128">
        <f>+IF('2.1 Osnovni teh. pod. ТE'!$K$15&gt;0,L105/'2.1 Osnovni teh. pod. ТE'!$K$15,0)</f>
        <v>0</v>
      </c>
      <c r="M106" s="128">
        <f>+IF('2.1 Osnovni teh. pod. ТE'!$K$15&gt;0,M105/'2.1 Osnovni teh. pod. ТE'!$K$15,0)</f>
        <v>0</v>
      </c>
      <c r="N106" s="128">
        <f>+IF('2.1 Osnovni teh. pod. ТE'!$K$15&gt;0,N105/'2.1 Osnovni teh. pod. ТE'!$K$15,0)</f>
        <v>0</v>
      </c>
      <c r="O106" s="128">
        <f>+IF('2.1 Osnovni teh. pod. ТE'!$K$15&gt;0,O105/'2.1 Osnovni teh. pod. ТE'!$K$15,0)</f>
        <v>0</v>
      </c>
      <c r="P106" s="128">
        <f>+IF('2.1 Osnovni teh. pod. ТE'!$K$15&gt;0,P105/'2.1 Osnovni teh. pod. ТE'!$K$15,0)</f>
        <v>0</v>
      </c>
      <c r="Q106" s="137">
        <f>+IF('2.1 Osnovni teh. pod. ТE'!$K$15&gt;0,Q105/'2.1 Osnovni teh. pod. ТE'!$K$15,0)</f>
        <v>0</v>
      </c>
    </row>
    <row r="107" spans="2:17" ht="15.75">
      <c r="B107" s="96">
        <v>8</v>
      </c>
      <c r="C107" s="129" t="s">
        <v>96</v>
      </c>
      <c r="D107" s="130" t="s">
        <v>17</v>
      </c>
      <c r="E107" s="181">
        <f>+IF((E103+E100)&gt;0,E103/(E103+E100),0)</f>
        <v>0</v>
      </c>
      <c r="F107" s="181">
        <f aca="true" t="shared" si="11" ref="F107:Q107">+IF((F103+F100)&gt;0,F103/(F103+F100),0)</f>
        <v>0</v>
      </c>
      <c r="G107" s="181">
        <f t="shared" si="11"/>
        <v>0</v>
      </c>
      <c r="H107" s="181">
        <f t="shared" si="11"/>
        <v>0</v>
      </c>
      <c r="I107" s="181">
        <f t="shared" si="11"/>
        <v>0</v>
      </c>
      <c r="J107" s="181">
        <f t="shared" si="11"/>
        <v>0</v>
      </c>
      <c r="K107" s="181">
        <f t="shared" si="11"/>
        <v>0</v>
      </c>
      <c r="L107" s="181">
        <f t="shared" si="11"/>
        <v>0</v>
      </c>
      <c r="M107" s="181">
        <f t="shared" si="11"/>
        <v>0</v>
      </c>
      <c r="N107" s="181">
        <f t="shared" si="11"/>
        <v>0</v>
      </c>
      <c r="O107" s="181">
        <f t="shared" si="11"/>
        <v>0</v>
      </c>
      <c r="P107" s="181">
        <f t="shared" si="11"/>
        <v>0</v>
      </c>
      <c r="Q107" s="180">
        <f t="shared" si="11"/>
        <v>0</v>
      </c>
    </row>
    <row r="108" spans="2:17" ht="15.75">
      <c r="B108" s="116">
        <v>9</v>
      </c>
      <c r="C108" s="117" t="s">
        <v>104</v>
      </c>
      <c r="D108" s="118" t="s">
        <v>17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85"/>
    </row>
    <row r="109" spans="2:17" ht="15.75">
      <c r="B109" s="96">
        <v>10</v>
      </c>
      <c r="C109" s="114" t="s">
        <v>105</v>
      </c>
      <c r="D109" s="74" t="s">
        <v>107</v>
      </c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183">
        <f>SUM(E109:P109)</f>
        <v>0</v>
      </c>
    </row>
    <row r="110" spans="2:17" ht="16.5" thickBot="1">
      <c r="B110" s="115">
        <v>11</v>
      </c>
      <c r="C110" s="31" t="s">
        <v>106</v>
      </c>
      <c r="D110" s="32" t="s">
        <v>65</v>
      </c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184">
        <f>SUM(E110:P110)</f>
        <v>0</v>
      </c>
    </row>
    <row r="111" ht="16.5" thickTop="1"/>
  </sheetData>
  <sheetProtection/>
  <mergeCells count="27">
    <mergeCell ref="B2:G2"/>
    <mergeCell ref="B7:Q7"/>
    <mergeCell ref="B30:B31"/>
    <mergeCell ref="C30:C31"/>
    <mergeCell ref="D30:D31"/>
    <mergeCell ref="E30:P30"/>
    <mergeCell ref="C13:C14"/>
    <mergeCell ref="D13:D14"/>
    <mergeCell ref="B8:I8"/>
    <mergeCell ref="B13:B14"/>
    <mergeCell ref="E13:P13"/>
    <mergeCell ref="B47:B48"/>
    <mergeCell ref="C47:C48"/>
    <mergeCell ref="D47:D48"/>
    <mergeCell ref="E47:P47"/>
    <mergeCell ref="B64:B65"/>
    <mergeCell ref="C64:C65"/>
    <mergeCell ref="D64:D65"/>
    <mergeCell ref="E64:P64"/>
    <mergeCell ref="B81:B82"/>
    <mergeCell ref="C81:C82"/>
    <mergeCell ref="D81:D82"/>
    <mergeCell ref="E81:P81"/>
    <mergeCell ref="B98:B99"/>
    <mergeCell ref="C98:C99"/>
    <mergeCell ref="D98:D99"/>
    <mergeCell ref="E98:P98"/>
  </mergeCells>
  <printOptions horizontalCentered="1"/>
  <pageMargins left="0.25" right="0.25" top="0.29" bottom="0.35" header="0.21" footer="0.16"/>
  <pageSetup fitToHeight="6" horizontalDpi="600" verticalDpi="600" orientation="landscape" paperSize="9" scale="67" r:id="rId1"/>
  <headerFooter alignWithMargins="0">
    <oddFooter>&amp;CСтрана &amp;P од &amp;N</oddFooter>
  </headerFooter>
  <rowBreaks count="3" manualBreakCount="3">
    <brk id="42" max="16" man="1"/>
    <brk id="76" max="16" man="1"/>
    <brk id="1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Stefanovic</dc:creator>
  <cp:keywords/>
  <dc:description/>
  <cp:lastModifiedBy>Aca Vuckovic</cp:lastModifiedBy>
  <cp:lastPrinted>2008-11-17T10:56:20Z</cp:lastPrinted>
  <dcterms:created xsi:type="dcterms:W3CDTF">2006-07-05T09:57:32Z</dcterms:created>
  <dcterms:modified xsi:type="dcterms:W3CDTF">2015-08-07T11:02:19Z</dcterms:modified>
  <cp:category/>
  <cp:version/>
  <cp:contentType/>
  <cp:contentStatus/>
</cp:coreProperties>
</file>